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Endowment\"/>
    </mc:Choice>
  </mc:AlternateContent>
  <bookViews>
    <workbookView xWindow="-15" yWindow="345" windowWidth="7650" windowHeight="7920" activeTab="1"/>
  </bookViews>
  <sheets>
    <sheet name="How to Read the File" sheetId="7" r:id="rId1"/>
    <sheet name="Share Value and Distribution" sheetId="5" r:id="rId2"/>
    <sheet name="Example" sheetId="8" r:id="rId3"/>
  </sheets>
  <definedNames>
    <definedName name="\SHARERATE">#REF!</definedName>
    <definedName name="__123Graph_AGRAPH2" hidden="1">'Share Value and Distribution'!$B$145:$B$167</definedName>
    <definedName name="__123Graph_BGRAPH2" hidden="1">'Share Value and Distribution'!$C$145:$C$167</definedName>
    <definedName name="__123Graph_XGRAPH2" hidden="1">'Share Value and Distribution'!$A$145:$A$167</definedName>
    <definedName name="BALANCE">#REF!</definedName>
    <definedName name="DATA">'Share Value and Distribution'!$A$133:$M$369</definedName>
    <definedName name="MEMO">#REF!</definedName>
    <definedName name="_xlnm.Print_Area" localSheetId="0">'How to Read the File'!$B$2:$D$29</definedName>
    <definedName name="_xlnm.Print_Area" localSheetId="1">'Share Value and Distribution'!$A$77:$P$373</definedName>
    <definedName name="_xlnm.Print_Titles" localSheetId="1">'Share Value and Distribution'!$1:$7</definedName>
    <definedName name="SHARCALC">#REF!</definedName>
  </definedNames>
  <calcPr calcId="162913"/>
</workbook>
</file>

<file path=xl/calcChain.xml><?xml version="1.0" encoding="utf-8"?>
<calcChain xmlns="http://schemas.openxmlformats.org/spreadsheetml/2006/main">
  <c r="E268" i="5" l="1"/>
  <c r="E267" i="5"/>
  <c r="E264" i="5" l="1"/>
  <c r="E263" i="5" l="1"/>
  <c r="E262" i="5" l="1"/>
  <c r="D32" i="8" l="1"/>
  <c r="E258" i="5" l="1"/>
  <c r="E257" i="5"/>
  <c r="E256" i="5"/>
  <c r="K256" i="5" s="1"/>
  <c r="D37" i="8" l="1"/>
  <c r="E253" i="5" l="1"/>
  <c r="E234" i="5" l="1"/>
  <c r="I249" i="5" l="1"/>
  <c r="I248" i="5"/>
  <c r="F248" i="5" l="1"/>
  <c r="F247" i="5" l="1"/>
  <c r="F246" i="5" l="1"/>
  <c r="F245" i="5"/>
  <c r="F240" i="5" l="1"/>
  <c r="Q240" i="5"/>
  <c r="Q239" i="5"/>
  <c r="F241" i="5"/>
  <c r="F242" i="5"/>
  <c r="F243" i="5" l="1"/>
  <c r="F244" i="5"/>
  <c r="P240" i="5"/>
  <c r="P239" i="5"/>
  <c r="N239" i="5"/>
  <c r="I239" i="5"/>
  <c r="I240" i="5" l="1"/>
  <c r="F239" i="5"/>
  <c r="F238" i="5"/>
  <c r="Q237" i="5"/>
  <c r="N204" i="5" l="1"/>
  <c r="L208" i="5"/>
  <c r="Q206" i="5"/>
  <c r="Q238" i="5" l="1"/>
  <c r="Q208" i="5"/>
  <c r="Q207" i="5"/>
  <c r="Q205" i="5"/>
  <c r="K238" i="5"/>
  <c r="N232" i="5"/>
  <c r="R208" i="5" l="1"/>
  <c r="K208" i="5" l="1"/>
  <c r="K207" i="5"/>
  <c r="K206" i="5"/>
  <c r="K205" i="5"/>
  <c r="K237" i="5"/>
  <c r="N237" i="5" l="1"/>
  <c r="N236" i="5"/>
  <c r="F237" i="5"/>
  <c r="I235" i="5"/>
  <c r="J235" i="5" s="1"/>
  <c r="P40" i="5"/>
  <c r="I233" i="5"/>
  <c r="E233" i="5"/>
  <c r="E232" i="5"/>
  <c r="I230" i="5"/>
  <c r="J230" i="5" s="1"/>
  <c r="N221" i="5"/>
  <c r="N205" i="5"/>
  <c r="N206" i="5"/>
  <c r="E222" i="5"/>
  <c r="Q222" i="5" s="1"/>
  <c r="N222" i="5"/>
  <c r="E223" i="5"/>
  <c r="N223" i="5"/>
  <c r="E224" i="5"/>
  <c r="N224" i="5"/>
  <c r="E225" i="5"/>
  <c r="N225" i="5"/>
  <c r="E226" i="5"/>
  <c r="I226" i="5"/>
  <c r="J226" i="5" s="1"/>
  <c r="I225" i="5"/>
  <c r="J225" i="5" s="1"/>
  <c r="I224" i="5"/>
  <c r="J224" i="5" s="1"/>
  <c r="I223" i="5"/>
  <c r="J223" i="5" s="1"/>
  <c r="I222" i="5"/>
  <c r="J222" i="5" s="1"/>
  <c r="I221" i="5"/>
  <c r="J221" i="5" s="1"/>
  <c r="P28" i="5"/>
  <c r="P29" i="5"/>
  <c r="P30" i="5"/>
  <c r="P31" i="5"/>
  <c r="P32" i="5"/>
  <c r="P33" i="5"/>
  <c r="P34" i="5"/>
  <c r="P35" i="5"/>
  <c r="P36" i="5"/>
  <c r="P37" i="5"/>
  <c r="P38" i="5"/>
  <c r="P39" i="5"/>
  <c r="P41" i="5"/>
  <c r="P42" i="5"/>
  <c r="P43" i="5"/>
  <c r="P44" i="5"/>
  <c r="P45" i="5"/>
  <c r="P46" i="5"/>
  <c r="P47" i="5"/>
  <c r="P48" i="5"/>
  <c r="P49" i="5"/>
  <c r="P50" i="5"/>
  <c r="P51" i="5"/>
  <c r="P52" i="5"/>
  <c r="P53" i="5"/>
  <c r="P54" i="5"/>
  <c r="P55" i="5"/>
  <c r="P56" i="5"/>
  <c r="P57" i="5"/>
  <c r="P58" i="5"/>
  <c r="P59" i="5"/>
  <c r="P60" i="5"/>
  <c r="P61" i="5"/>
  <c r="P62" i="5"/>
  <c r="P63" i="5"/>
  <c r="P64" i="5"/>
  <c r="P65" i="5"/>
  <c r="P66" i="5"/>
  <c r="P67" i="5"/>
  <c r="P68" i="5"/>
  <c r="P69" i="5"/>
  <c r="P70" i="5"/>
  <c r="P71" i="5"/>
  <c r="P72" i="5"/>
  <c r="P73" i="5"/>
  <c r="P74" i="5"/>
  <c r="P75" i="5"/>
  <c r="P76" i="5"/>
  <c r="P77" i="5"/>
  <c r="P78" i="5"/>
  <c r="P79" i="5"/>
  <c r="P80" i="5"/>
  <c r="P81" i="5"/>
  <c r="P82" i="5"/>
  <c r="P83" i="5"/>
  <c r="P84" i="5"/>
  <c r="P85" i="5"/>
  <c r="P86" i="5"/>
  <c r="P87" i="5"/>
  <c r="P88" i="5"/>
  <c r="P89" i="5"/>
  <c r="P90" i="5"/>
  <c r="P91" i="5"/>
  <c r="P92" i="5"/>
  <c r="P93" i="5"/>
  <c r="P94" i="5"/>
  <c r="P95" i="5"/>
  <c r="P96" i="5"/>
  <c r="P97" i="5"/>
  <c r="P98" i="5"/>
  <c r="P99" i="5"/>
  <c r="P100" i="5"/>
  <c r="P101" i="5"/>
  <c r="P102" i="5"/>
  <c r="P103" i="5"/>
  <c r="P104" i="5"/>
  <c r="P105" i="5"/>
  <c r="P106" i="5"/>
  <c r="P107" i="5"/>
  <c r="P108" i="5"/>
  <c r="P109" i="5"/>
  <c r="P110" i="5"/>
  <c r="P111" i="5"/>
  <c r="P112" i="5"/>
  <c r="P113" i="5"/>
  <c r="P114" i="5"/>
  <c r="P115" i="5"/>
  <c r="P116" i="5"/>
  <c r="P117" i="5"/>
  <c r="P118" i="5"/>
  <c r="P119" i="5"/>
  <c r="P120" i="5"/>
  <c r="P121" i="5"/>
  <c r="P122" i="5"/>
  <c r="P123" i="5"/>
  <c r="P124" i="5"/>
  <c r="P125" i="5"/>
  <c r="P126" i="5"/>
  <c r="P127" i="5"/>
  <c r="P128" i="5"/>
  <c r="P129" i="5"/>
  <c r="P130" i="5"/>
  <c r="P131" i="5"/>
  <c r="P132" i="5"/>
  <c r="P133" i="5"/>
  <c r="P134" i="5"/>
  <c r="P135" i="5"/>
  <c r="P136" i="5"/>
  <c r="P137" i="5"/>
  <c r="P138" i="5"/>
  <c r="P139" i="5"/>
  <c r="P140" i="5"/>
  <c r="P141" i="5"/>
  <c r="P142" i="5"/>
  <c r="P143" i="5"/>
  <c r="P144" i="5"/>
  <c r="P145" i="5"/>
  <c r="P146" i="5"/>
  <c r="P147" i="5"/>
  <c r="P148" i="5"/>
  <c r="P149" i="5"/>
  <c r="P150" i="5"/>
  <c r="P151" i="5"/>
  <c r="P152" i="5"/>
  <c r="P153" i="5"/>
  <c r="P154" i="5"/>
  <c r="P155" i="5"/>
  <c r="P156" i="5"/>
  <c r="P157" i="5"/>
  <c r="P158" i="5"/>
  <c r="P159" i="5"/>
  <c r="P160" i="5"/>
  <c r="P161" i="5"/>
  <c r="P162" i="5"/>
  <c r="P163" i="5"/>
  <c r="P164" i="5"/>
  <c r="P165" i="5"/>
  <c r="P166" i="5"/>
  <c r="P167" i="5"/>
  <c r="P168" i="5"/>
  <c r="P169" i="5"/>
  <c r="P170" i="5"/>
  <c r="P171" i="5"/>
  <c r="P172" i="5"/>
  <c r="P173" i="5"/>
  <c r="P174" i="5"/>
  <c r="P175" i="5"/>
  <c r="P176" i="5"/>
  <c r="P177" i="5"/>
  <c r="P178" i="5"/>
  <c r="P179" i="5"/>
  <c r="P180" i="5"/>
  <c r="P181" i="5"/>
  <c r="P182" i="5"/>
  <c r="P183" i="5"/>
  <c r="P184" i="5"/>
  <c r="P185" i="5"/>
  <c r="P186" i="5"/>
  <c r="P187" i="5"/>
  <c r="P188" i="5"/>
  <c r="P189" i="5"/>
  <c r="P190" i="5"/>
  <c r="P191" i="5"/>
  <c r="P192" i="5"/>
  <c r="P193" i="5"/>
  <c r="P194" i="5"/>
  <c r="P195" i="5"/>
  <c r="P196" i="5"/>
  <c r="P197" i="5"/>
  <c r="P198" i="5"/>
  <c r="P199" i="5"/>
  <c r="P200" i="5"/>
  <c r="P201" i="5"/>
  <c r="P202" i="5"/>
  <c r="P203" i="5"/>
  <c r="P204" i="5"/>
  <c r="P205" i="5"/>
  <c r="P206" i="5"/>
  <c r="P207" i="5"/>
  <c r="P208" i="5"/>
  <c r="P209" i="5"/>
  <c r="P210" i="5"/>
  <c r="P211" i="5"/>
  <c r="P212" i="5"/>
  <c r="P213" i="5"/>
  <c r="P214" i="5"/>
  <c r="P215" i="5"/>
  <c r="P216" i="5"/>
  <c r="P217" i="5"/>
  <c r="P218" i="5"/>
  <c r="P219" i="5"/>
  <c r="N220" i="5"/>
  <c r="E221" i="5"/>
  <c r="P221" i="5"/>
  <c r="P222" i="5"/>
  <c r="P223" i="5"/>
  <c r="P224" i="5"/>
  <c r="P225" i="5"/>
  <c r="E209" i="5"/>
  <c r="E210" i="5"/>
  <c r="E211" i="5"/>
  <c r="E212" i="5"/>
  <c r="E213" i="5"/>
  <c r="E214" i="5"/>
  <c r="E215" i="5"/>
  <c r="E216" i="5"/>
  <c r="E217" i="5"/>
  <c r="N9" i="5"/>
  <c r="N10" i="5"/>
  <c r="N11" i="5"/>
  <c r="N12" i="5"/>
  <c r="N13" i="5"/>
  <c r="N14" i="5"/>
  <c r="N15" i="5"/>
  <c r="N16" i="5"/>
  <c r="N17" i="5"/>
  <c r="N18" i="5"/>
  <c r="N19" i="5"/>
  <c r="N20" i="5"/>
  <c r="N21" i="5"/>
  <c r="N22" i="5"/>
  <c r="N23" i="5"/>
  <c r="N24" i="5"/>
  <c r="N25" i="5"/>
  <c r="N26" i="5"/>
  <c r="N27" i="5"/>
  <c r="N28" i="5"/>
  <c r="N29" i="5"/>
  <c r="N30" i="5"/>
  <c r="N31" i="5"/>
  <c r="N32" i="5"/>
  <c r="N33" i="5"/>
  <c r="N34" i="5"/>
  <c r="N35" i="5"/>
  <c r="N36" i="5"/>
  <c r="N37" i="5"/>
  <c r="N38" i="5"/>
  <c r="N39" i="5"/>
  <c r="N40" i="5"/>
  <c r="N41" i="5"/>
  <c r="N42" i="5"/>
  <c r="N43" i="5"/>
  <c r="N44" i="5"/>
  <c r="N45" i="5"/>
  <c r="N46" i="5"/>
  <c r="N47" i="5"/>
  <c r="N48" i="5"/>
  <c r="N49" i="5"/>
  <c r="N50" i="5"/>
  <c r="N51" i="5"/>
  <c r="N52" i="5"/>
  <c r="N53" i="5"/>
  <c r="N54" i="5"/>
  <c r="N55" i="5"/>
  <c r="N56" i="5"/>
  <c r="N57" i="5"/>
  <c r="N58" i="5"/>
  <c r="N59" i="5"/>
  <c r="N60" i="5"/>
  <c r="N61" i="5"/>
  <c r="N62" i="5"/>
  <c r="N63" i="5"/>
  <c r="N64" i="5"/>
  <c r="N65" i="5"/>
  <c r="N66" i="5"/>
  <c r="N67" i="5"/>
  <c r="N68" i="5"/>
  <c r="N69" i="5"/>
  <c r="N70" i="5"/>
  <c r="N71" i="5"/>
  <c r="N72" i="5"/>
  <c r="N73" i="5"/>
  <c r="N74" i="5"/>
  <c r="N75" i="5"/>
  <c r="N76" i="5"/>
  <c r="N77" i="5"/>
  <c r="N78" i="5"/>
  <c r="N79" i="5"/>
  <c r="N80" i="5"/>
  <c r="N81" i="5"/>
  <c r="N82" i="5"/>
  <c r="N83" i="5"/>
  <c r="N84" i="5"/>
  <c r="N85" i="5"/>
  <c r="N86" i="5"/>
  <c r="N87" i="5"/>
  <c r="N88" i="5"/>
  <c r="N89" i="5"/>
  <c r="N90" i="5"/>
  <c r="N91" i="5"/>
  <c r="N92" i="5"/>
  <c r="N93" i="5"/>
  <c r="N94" i="5"/>
  <c r="N95" i="5"/>
  <c r="N96" i="5"/>
  <c r="N97" i="5"/>
  <c r="N98" i="5"/>
  <c r="N99" i="5"/>
  <c r="N100" i="5"/>
  <c r="N101" i="5"/>
  <c r="N102" i="5"/>
  <c r="N103" i="5"/>
  <c r="N104" i="5"/>
  <c r="N105" i="5"/>
  <c r="N106" i="5"/>
  <c r="N107" i="5"/>
  <c r="N108" i="5"/>
  <c r="N109" i="5"/>
  <c r="N110" i="5"/>
  <c r="N111" i="5"/>
  <c r="N112" i="5"/>
  <c r="N113" i="5"/>
  <c r="N114" i="5"/>
  <c r="N115" i="5"/>
  <c r="N116" i="5"/>
  <c r="N117" i="5"/>
  <c r="N118" i="5"/>
  <c r="N119" i="5"/>
  <c r="N120" i="5"/>
  <c r="N121" i="5"/>
  <c r="N122" i="5"/>
  <c r="N123" i="5"/>
  <c r="N124" i="5"/>
  <c r="N125" i="5"/>
  <c r="N126" i="5"/>
  <c r="N127" i="5"/>
  <c r="N128" i="5"/>
  <c r="N129" i="5"/>
  <c r="N130" i="5"/>
  <c r="N131" i="5"/>
  <c r="N132" i="5"/>
  <c r="N133" i="5"/>
  <c r="N134" i="5"/>
  <c r="N135" i="5"/>
  <c r="E220" i="5"/>
  <c r="N218" i="5"/>
  <c r="N219" i="5"/>
  <c r="N216" i="5"/>
  <c r="N217"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I20" i="5"/>
  <c r="J20" i="5" s="1"/>
  <c r="I21" i="5"/>
  <c r="J21" i="5" s="1"/>
  <c r="I22" i="5"/>
  <c r="J22" i="5" s="1"/>
  <c r="I23" i="5"/>
  <c r="J23" i="5" s="1"/>
  <c r="I24" i="5"/>
  <c r="J24" i="5" s="1"/>
  <c r="I25" i="5"/>
  <c r="J25" i="5" s="1"/>
  <c r="I26" i="5"/>
  <c r="J26" i="5" s="1"/>
  <c r="I27" i="5"/>
  <c r="J27" i="5" s="1"/>
  <c r="I28" i="5"/>
  <c r="J28" i="5" s="1"/>
  <c r="I29" i="5"/>
  <c r="J29" i="5" s="1"/>
  <c r="I30" i="5"/>
  <c r="J30" i="5" s="1"/>
  <c r="I31" i="5"/>
  <c r="J31" i="5" s="1"/>
  <c r="I32" i="5"/>
  <c r="J32" i="5" s="1"/>
  <c r="I33" i="5"/>
  <c r="J33" i="5" s="1"/>
  <c r="I34" i="5"/>
  <c r="J34" i="5" s="1"/>
  <c r="I35" i="5"/>
  <c r="J35" i="5" s="1"/>
  <c r="I36" i="5"/>
  <c r="J36" i="5" s="1"/>
  <c r="I37" i="5"/>
  <c r="J37" i="5" s="1"/>
  <c r="I38" i="5"/>
  <c r="J38" i="5" s="1"/>
  <c r="I39" i="5"/>
  <c r="J39" i="5" s="1"/>
  <c r="I40" i="5"/>
  <c r="J40" i="5" s="1"/>
  <c r="I41" i="5"/>
  <c r="J41" i="5" s="1"/>
  <c r="I42" i="5"/>
  <c r="J42" i="5" s="1"/>
  <c r="I43" i="5"/>
  <c r="J43" i="5" s="1"/>
  <c r="I44" i="5"/>
  <c r="J44" i="5" s="1"/>
  <c r="I45" i="5"/>
  <c r="J45" i="5" s="1"/>
  <c r="I46" i="5"/>
  <c r="J46" i="5" s="1"/>
  <c r="I47" i="5"/>
  <c r="J47" i="5" s="1"/>
  <c r="I48" i="5"/>
  <c r="J48" i="5" s="1"/>
  <c r="I49" i="5"/>
  <c r="J49" i="5" s="1"/>
  <c r="I50" i="5"/>
  <c r="J50" i="5" s="1"/>
  <c r="I51" i="5"/>
  <c r="J51" i="5" s="1"/>
  <c r="I52" i="5"/>
  <c r="J52" i="5" s="1"/>
  <c r="I53" i="5"/>
  <c r="J53" i="5" s="1"/>
  <c r="I54" i="5"/>
  <c r="J54" i="5" s="1"/>
  <c r="I55" i="5"/>
  <c r="J55" i="5" s="1"/>
  <c r="I56" i="5"/>
  <c r="J56" i="5" s="1"/>
  <c r="I57" i="5"/>
  <c r="J57" i="5" s="1"/>
  <c r="I58" i="5"/>
  <c r="J58" i="5" s="1"/>
  <c r="I59" i="5"/>
  <c r="J59" i="5" s="1"/>
  <c r="I60" i="5"/>
  <c r="J60" i="5" s="1"/>
  <c r="I61" i="5"/>
  <c r="J61" i="5" s="1"/>
  <c r="I62" i="5"/>
  <c r="J62" i="5" s="1"/>
  <c r="I63" i="5"/>
  <c r="J63" i="5" s="1"/>
  <c r="I64" i="5"/>
  <c r="J64" i="5" s="1"/>
  <c r="I65" i="5"/>
  <c r="J65" i="5" s="1"/>
  <c r="I66" i="5"/>
  <c r="J66" i="5" s="1"/>
  <c r="I67" i="5"/>
  <c r="J67" i="5" s="1"/>
  <c r="I68" i="5"/>
  <c r="J68" i="5" s="1"/>
  <c r="I69" i="5"/>
  <c r="J69" i="5" s="1"/>
  <c r="I70" i="5"/>
  <c r="J70" i="5" s="1"/>
  <c r="I71" i="5"/>
  <c r="J71" i="5" s="1"/>
  <c r="I72" i="5"/>
  <c r="J72" i="5" s="1"/>
  <c r="I73" i="5"/>
  <c r="J73" i="5" s="1"/>
  <c r="I74" i="5"/>
  <c r="J74" i="5" s="1"/>
  <c r="I75" i="5"/>
  <c r="J75" i="5" s="1"/>
  <c r="I76" i="5"/>
  <c r="J76" i="5" s="1"/>
  <c r="I77" i="5"/>
  <c r="J77" i="5" s="1"/>
  <c r="I78" i="5"/>
  <c r="J78" i="5" s="1"/>
  <c r="I79" i="5"/>
  <c r="J79" i="5" s="1"/>
  <c r="I80" i="5"/>
  <c r="J80" i="5" s="1"/>
  <c r="I81" i="5"/>
  <c r="J81" i="5" s="1"/>
  <c r="I82" i="5"/>
  <c r="J82" i="5" s="1"/>
  <c r="I83" i="5"/>
  <c r="J83" i="5" s="1"/>
  <c r="I84" i="5"/>
  <c r="J84" i="5" s="1"/>
  <c r="I85" i="5"/>
  <c r="J85" i="5" s="1"/>
  <c r="I86" i="5"/>
  <c r="J86" i="5" s="1"/>
  <c r="I87" i="5"/>
  <c r="J87" i="5" s="1"/>
  <c r="I88" i="5"/>
  <c r="J88" i="5" s="1"/>
  <c r="N211" i="5"/>
  <c r="N199" i="5"/>
  <c r="N200" i="5"/>
  <c r="N136" i="5"/>
  <c r="N137" i="5"/>
  <c r="N138" i="5"/>
  <c r="N139" i="5"/>
  <c r="N140" i="5"/>
  <c r="N141" i="5"/>
  <c r="N142" i="5"/>
  <c r="N143" i="5"/>
  <c r="N144" i="5"/>
  <c r="N145" i="5"/>
  <c r="N146" i="5"/>
  <c r="N147" i="5"/>
  <c r="N148" i="5"/>
  <c r="N149" i="5"/>
  <c r="N150" i="5"/>
  <c r="N151" i="5"/>
  <c r="N152" i="5"/>
  <c r="N153" i="5"/>
  <c r="N154" i="5"/>
  <c r="N155" i="5"/>
  <c r="N156" i="5"/>
  <c r="N157" i="5"/>
  <c r="N158" i="5"/>
  <c r="N159" i="5"/>
  <c r="N160" i="5"/>
  <c r="N161" i="5"/>
  <c r="N162" i="5"/>
  <c r="N163" i="5"/>
  <c r="N164" i="5"/>
  <c r="N165" i="5"/>
  <c r="N166" i="5"/>
  <c r="N167" i="5"/>
  <c r="N168" i="5"/>
  <c r="N169" i="5"/>
  <c r="N170" i="5"/>
  <c r="N171" i="5"/>
  <c r="N172" i="5"/>
  <c r="N173" i="5"/>
  <c r="N174" i="5"/>
  <c r="N175" i="5"/>
  <c r="N176" i="5"/>
  <c r="N177" i="5"/>
  <c r="N178" i="5"/>
  <c r="N179" i="5"/>
  <c r="N180" i="5"/>
  <c r="N181" i="5"/>
  <c r="N182" i="5"/>
  <c r="N183" i="5"/>
  <c r="N184" i="5"/>
  <c r="N185" i="5"/>
  <c r="N186" i="5"/>
  <c r="N187" i="5"/>
  <c r="N188" i="5"/>
  <c r="N189" i="5"/>
  <c r="N190" i="5"/>
  <c r="N191" i="5"/>
  <c r="N192" i="5"/>
  <c r="N193" i="5"/>
  <c r="N194" i="5"/>
  <c r="N195" i="5"/>
  <c r="N196" i="5"/>
  <c r="N197" i="5"/>
  <c r="N198" i="5"/>
  <c r="N201" i="5"/>
  <c r="N202" i="5"/>
  <c r="N203" i="5"/>
  <c r="N207" i="5"/>
  <c r="N208" i="5"/>
  <c r="N209" i="5"/>
  <c r="N210" i="5"/>
  <c r="N212" i="5"/>
  <c r="N213" i="5"/>
  <c r="N214" i="5"/>
  <c r="N215" i="5"/>
  <c r="E152" i="5"/>
  <c r="K152" i="5" s="1"/>
  <c r="E153" i="5"/>
  <c r="K153" i="5" s="1"/>
  <c r="E154" i="5"/>
  <c r="K154" i="5" s="1"/>
  <c r="E155" i="5"/>
  <c r="K155" i="5" s="1"/>
  <c r="E156" i="5"/>
  <c r="K156" i="5" s="1"/>
  <c r="E157" i="5"/>
  <c r="K157" i="5" s="1"/>
  <c r="E158" i="5"/>
  <c r="K158" i="5" s="1"/>
  <c r="E159" i="5"/>
  <c r="K159" i="5" s="1"/>
  <c r="E160" i="5"/>
  <c r="K160" i="5" s="1"/>
  <c r="E161" i="5"/>
  <c r="K161" i="5" s="1"/>
  <c r="E162" i="5"/>
  <c r="K162" i="5" s="1"/>
  <c r="E163" i="5"/>
  <c r="K163" i="5" s="1"/>
  <c r="E164" i="5"/>
  <c r="K164" i="5" s="1"/>
  <c r="E165" i="5"/>
  <c r="K165" i="5" s="1"/>
  <c r="E166" i="5"/>
  <c r="K166" i="5" s="1"/>
  <c r="K167" i="5"/>
  <c r="K168" i="5"/>
  <c r="E169" i="5"/>
  <c r="K169" i="5" s="1"/>
  <c r="E170" i="5"/>
  <c r="K170" i="5" s="1"/>
  <c r="E171" i="5"/>
  <c r="E172" i="5"/>
  <c r="K172" i="5" s="1"/>
  <c r="E173" i="5"/>
  <c r="K173" i="5" s="1"/>
  <c r="E174" i="5"/>
  <c r="K174" i="5" s="1"/>
  <c r="E175" i="5"/>
  <c r="E176" i="5"/>
  <c r="K176" i="5" s="1"/>
  <c r="I89" i="5"/>
  <c r="J89" i="5" s="1"/>
  <c r="I90" i="5"/>
  <c r="J90" i="5" s="1"/>
  <c r="I91" i="5"/>
  <c r="J91" i="5" s="1"/>
  <c r="I92" i="5"/>
  <c r="J92" i="5" s="1"/>
  <c r="I93" i="5"/>
  <c r="J93" i="5" s="1"/>
  <c r="I94" i="5"/>
  <c r="J94" i="5" s="1"/>
  <c r="I95" i="5"/>
  <c r="J95" i="5" s="1"/>
  <c r="I96" i="5"/>
  <c r="J96" i="5" s="1"/>
  <c r="I97" i="5"/>
  <c r="J97" i="5" s="1"/>
  <c r="I98" i="5"/>
  <c r="J98" i="5" s="1"/>
  <c r="I99" i="5"/>
  <c r="J99" i="5" s="1"/>
  <c r="I100" i="5"/>
  <c r="J100" i="5" s="1"/>
  <c r="I101" i="5"/>
  <c r="J101" i="5" s="1"/>
  <c r="I102" i="5"/>
  <c r="J102" i="5" s="1"/>
  <c r="I103" i="5"/>
  <c r="J103" i="5" s="1"/>
  <c r="I104" i="5"/>
  <c r="J104" i="5" s="1"/>
  <c r="I105" i="5"/>
  <c r="J105" i="5" s="1"/>
  <c r="I106" i="5"/>
  <c r="J106" i="5" s="1"/>
  <c r="I107" i="5"/>
  <c r="J107" i="5" s="1"/>
  <c r="I108" i="5"/>
  <c r="J108" i="5" s="1"/>
  <c r="I109" i="5"/>
  <c r="J109" i="5" s="1"/>
  <c r="I110" i="5"/>
  <c r="J110" i="5" s="1"/>
  <c r="I111" i="5"/>
  <c r="J111" i="5" s="1"/>
  <c r="I112" i="5"/>
  <c r="J112" i="5" s="1"/>
  <c r="I113" i="5"/>
  <c r="J113" i="5" s="1"/>
  <c r="I114" i="5"/>
  <c r="J114" i="5" s="1"/>
  <c r="I115" i="5"/>
  <c r="J115" i="5" s="1"/>
  <c r="I116" i="5"/>
  <c r="J116" i="5" s="1"/>
  <c r="I117" i="5"/>
  <c r="J117" i="5" s="1"/>
  <c r="I118" i="5"/>
  <c r="J118" i="5" s="1"/>
  <c r="I119" i="5"/>
  <c r="J119" i="5" s="1"/>
  <c r="I120" i="5"/>
  <c r="J120" i="5" s="1"/>
  <c r="I121" i="5"/>
  <c r="J121" i="5" s="1"/>
  <c r="I122" i="5"/>
  <c r="J122" i="5" s="1"/>
  <c r="I123" i="5"/>
  <c r="J123" i="5" s="1"/>
  <c r="I124" i="5"/>
  <c r="J124" i="5" s="1"/>
  <c r="I125" i="5"/>
  <c r="J125" i="5" s="1"/>
  <c r="I126" i="5"/>
  <c r="J126" i="5" s="1"/>
  <c r="I127" i="5"/>
  <c r="J127" i="5" s="1"/>
  <c r="I128" i="5"/>
  <c r="J128" i="5" s="1"/>
  <c r="I129" i="5"/>
  <c r="J129" i="5" s="1"/>
  <c r="I130" i="5"/>
  <c r="J130" i="5" s="1"/>
  <c r="I131" i="5"/>
  <c r="J131" i="5" s="1"/>
  <c r="I132" i="5"/>
  <c r="J132" i="5" s="1"/>
  <c r="I133" i="5"/>
  <c r="J133" i="5" s="1"/>
  <c r="I134" i="5"/>
  <c r="J134" i="5" s="1"/>
  <c r="I135" i="5"/>
  <c r="J135" i="5" s="1"/>
  <c r="I136" i="5"/>
  <c r="J136" i="5" s="1"/>
  <c r="I137" i="5"/>
  <c r="J137" i="5" s="1"/>
  <c r="I138" i="5"/>
  <c r="J138" i="5" s="1"/>
  <c r="I139" i="5"/>
  <c r="J139" i="5" s="1"/>
  <c r="I140" i="5"/>
  <c r="J140" i="5" s="1"/>
  <c r="I141" i="5"/>
  <c r="J141" i="5" s="1"/>
  <c r="I142" i="5"/>
  <c r="J142" i="5" s="1"/>
  <c r="I143" i="5"/>
  <c r="J143" i="5" s="1"/>
  <c r="I144" i="5"/>
  <c r="J144" i="5" s="1"/>
  <c r="I145" i="5"/>
  <c r="J145" i="5" s="1"/>
  <c r="I146" i="5"/>
  <c r="J146" i="5" s="1"/>
  <c r="I147" i="5"/>
  <c r="J147" i="5" s="1"/>
  <c r="I148" i="5"/>
  <c r="J148" i="5" s="1"/>
  <c r="I149" i="5"/>
  <c r="J149" i="5" s="1"/>
  <c r="I150" i="5"/>
  <c r="J150" i="5" s="1"/>
  <c r="I151" i="5"/>
  <c r="J151" i="5" s="1"/>
  <c r="I152" i="5"/>
  <c r="J152" i="5" s="1"/>
  <c r="I153" i="5"/>
  <c r="J153" i="5" s="1"/>
  <c r="I154" i="5"/>
  <c r="J154" i="5" s="1"/>
  <c r="I155" i="5"/>
  <c r="J155" i="5" s="1"/>
  <c r="I156" i="5"/>
  <c r="J156" i="5" s="1"/>
  <c r="I157" i="5"/>
  <c r="J157" i="5" s="1"/>
  <c r="I158" i="5"/>
  <c r="J158" i="5" s="1"/>
  <c r="I159" i="5"/>
  <c r="J159" i="5" s="1"/>
  <c r="I160" i="5"/>
  <c r="J160" i="5" s="1"/>
  <c r="I161" i="5"/>
  <c r="J161" i="5" s="1"/>
  <c r="I162" i="5"/>
  <c r="J162" i="5" s="1"/>
  <c r="I163" i="5"/>
  <c r="J163" i="5" s="1"/>
  <c r="I164" i="5"/>
  <c r="J164" i="5" s="1"/>
  <c r="I165" i="5"/>
  <c r="J165" i="5" s="1"/>
  <c r="I166" i="5"/>
  <c r="J166" i="5" s="1"/>
  <c r="I167" i="5"/>
  <c r="J167" i="5" s="1"/>
  <c r="I168" i="5"/>
  <c r="J168" i="5" s="1"/>
  <c r="I169" i="5"/>
  <c r="J169" i="5" s="1"/>
  <c r="I170" i="5"/>
  <c r="J170" i="5" s="1"/>
  <c r="I171" i="5"/>
  <c r="J171" i="5" s="1"/>
  <c r="I172" i="5"/>
  <c r="J172" i="5" s="1"/>
  <c r="I173" i="5"/>
  <c r="J173" i="5" s="1"/>
  <c r="I174" i="5"/>
  <c r="J174" i="5" s="1"/>
  <c r="I175" i="5"/>
  <c r="J175" i="5" s="1"/>
  <c r="I176" i="5"/>
  <c r="J176" i="5" s="1"/>
  <c r="P220" i="5"/>
  <c r="E218" i="5"/>
  <c r="E219" i="5"/>
  <c r="E203" i="5"/>
  <c r="Q203" i="5" s="1"/>
  <c r="E202" i="5"/>
  <c r="Q202" i="5" s="1"/>
  <c r="E201" i="5"/>
  <c r="Q201" i="5" s="1"/>
  <c r="E200" i="5"/>
  <c r="Q200" i="5" s="1"/>
  <c r="E199" i="5"/>
  <c r="Q199" i="5" s="1"/>
  <c r="E198" i="5"/>
  <c r="Q198" i="5" s="1"/>
  <c r="E197" i="5"/>
  <c r="Q197" i="5" s="1"/>
  <c r="E196" i="5"/>
  <c r="Q196" i="5" s="1"/>
  <c r="E195" i="5"/>
  <c r="Q195" i="5" s="1"/>
  <c r="E194" i="5"/>
  <c r="Q194" i="5" s="1"/>
  <c r="E193" i="5"/>
  <c r="Q193" i="5" s="1"/>
  <c r="E192" i="5"/>
  <c r="Q192" i="5" s="1"/>
  <c r="R192" i="5" s="1"/>
  <c r="E191" i="5"/>
  <c r="E190" i="5"/>
  <c r="K190" i="5" s="1"/>
  <c r="E189" i="5"/>
  <c r="E188" i="5"/>
  <c r="K188" i="5" s="1"/>
  <c r="E187" i="5"/>
  <c r="E186" i="5"/>
  <c r="K186" i="5" s="1"/>
  <c r="E185" i="5"/>
  <c r="E184" i="5"/>
  <c r="K184" i="5" s="1"/>
  <c r="E183" i="5"/>
  <c r="E182" i="5"/>
  <c r="K182" i="5" s="1"/>
  <c r="E181" i="5"/>
  <c r="E180" i="5"/>
  <c r="K180" i="5" s="1"/>
  <c r="E179" i="5"/>
  <c r="E178" i="5"/>
  <c r="K178" i="5" s="1"/>
  <c r="E177" i="5"/>
  <c r="E204" i="5"/>
  <c r="I202" i="5"/>
  <c r="J202" i="5" s="1"/>
  <c r="I201" i="5"/>
  <c r="J201" i="5" s="1"/>
  <c r="I200" i="5"/>
  <c r="J200" i="5" s="1"/>
  <c r="I199" i="5"/>
  <c r="J199" i="5" s="1"/>
  <c r="I198" i="5"/>
  <c r="J198" i="5" s="1"/>
  <c r="I197" i="5"/>
  <c r="J197" i="5" s="1"/>
  <c r="I196" i="5"/>
  <c r="J196" i="5" s="1"/>
  <c r="I195" i="5"/>
  <c r="J195" i="5" s="1"/>
  <c r="I194" i="5"/>
  <c r="J194" i="5" s="1"/>
  <c r="I193" i="5"/>
  <c r="J193" i="5" s="1"/>
  <c r="I180" i="5"/>
  <c r="J180" i="5" s="1"/>
  <c r="I179" i="5"/>
  <c r="J179" i="5" s="1"/>
  <c r="I178" i="5"/>
  <c r="J178" i="5" s="1"/>
  <c r="I177" i="5"/>
  <c r="J177" i="5" s="1"/>
  <c r="A138" i="5"/>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5" i="5" s="1"/>
  <c r="A226" i="5" s="1"/>
  <c r="A227" i="5" s="1"/>
  <c r="A228" i="5" s="1"/>
  <c r="A229" i="5" s="1"/>
  <c r="A230" i="5" s="1"/>
  <c r="A231" i="5" s="1"/>
  <c r="A232" i="5" s="1"/>
  <c r="A233" i="5" s="1"/>
  <c r="A234" i="5" s="1"/>
  <c r="A235" i="5" s="1"/>
  <c r="A236" i="5" s="1"/>
  <c r="A237" i="5" s="1"/>
  <c r="A238" i="5" s="1"/>
  <c r="A239" i="5" s="1"/>
  <c r="A240" i="5" s="1"/>
  <c r="A241"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 r="A266" i="5" s="1"/>
  <c r="A267" i="5" s="1"/>
  <c r="A268" i="5" s="1"/>
  <c r="A269" i="5" s="1"/>
  <c r="A270" i="5" s="1"/>
  <c r="A271" i="5" s="1"/>
  <c r="A272" i="5" s="1"/>
  <c r="A273" i="5" s="1"/>
  <c r="A274" i="5" s="1"/>
  <c r="A275" i="5" s="1"/>
  <c r="A276" i="5" s="1"/>
  <c r="A277" i="5" s="1"/>
  <c r="A278" i="5" s="1"/>
  <c r="A279" i="5" s="1"/>
  <c r="A280" i="5" s="1"/>
  <c r="A281" i="5" s="1"/>
  <c r="A282" i="5" s="1"/>
  <c r="A283" i="5" s="1"/>
  <c r="A284" i="5" s="1"/>
  <c r="A285" i="5" s="1"/>
  <c r="A286" i="5" s="1"/>
  <c r="A287" i="5" s="1"/>
  <c r="A288" i="5" s="1"/>
  <c r="A289" i="5" s="1"/>
  <c r="A290" i="5" s="1"/>
  <c r="A291" i="5" s="1"/>
  <c r="A292" i="5" s="1"/>
  <c r="A293" i="5" s="1"/>
  <c r="A294" i="5" s="1"/>
  <c r="A295" i="5" s="1"/>
  <c r="A296" i="5" s="1"/>
  <c r="A297" i="5" s="1"/>
  <c r="A298" i="5" s="1"/>
  <c r="A299" i="5" s="1"/>
  <c r="A300" i="5" s="1"/>
  <c r="A301" i="5" s="1"/>
  <c r="A302" i="5" s="1"/>
  <c r="A303" i="5" s="1"/>
  <c r="A304" i="5" s="1"/>
  <c r="A305" i="5" s="1"/>
  <c r="A306" i="5" s="1"/>
  <c r="A307" i="5" s="1"/>
  <c r="A308" i="5" s="1"/>
  <c r="A309" i="5" s="1"/>
  <c r="A310" i="5" s="1"/>
  <c r="A311" i="5" s="1"/>
  <c r="A312" i="5" s="1"/>
  <c r="A313" i="5" s="1"/>
  <c r="A314" i="5" s="1"/>
  <c r="A315" i="5" s="1"/>
  <c r="A316" i="5" s="1"/>
  <c r="A317" i="5" s="1"/>
  <c r="A318" i="5" s="1"/>
  <c r="A319" i="5" s="1"/>
  <c r="A320" i="5" s="1"/>
  <c r="A321" i="5" s="1"/>
  <c r="A322" i="5" s="1"/>
  <c r="A323" i="5" s="1"/>
  <c r="A324" i="5" s="1"/>
  <c r="A325" i="5" s="1"/>
  <c r="A326" i="5" s="1"/>
  <c r="A327" i="5" s="1"/>
  <c r="A328" i="5" s="1"/>
  <c r="A329" i="5" s="1"/>
  <c r="A330" i="5" s="1"/>
  <c r="A331" i="5" s="1"/>
  <c r="A332" i="5" s="1"/>
  <c r="A333" i="5" s="1"/>
  <c r="A334" i="5" s="1"/>
  <c r="A335" i="5" s="1"/>
  <c r="A336" i="5" s="1"/>
  <c r="A337" i="5" s="1"/>
  <c r="A338" i="5" s="1"/>
  <c r="A339" i="5" s="1"/>
  <c r="A340" i="5" s="1"/>
  <c r="A341" i="5" s="1"/>
  <c r="A342" i="5" s="1"/>
  <c r="A343" i="5" s="1"/>
  <c r="A344" i="5" s="1"/>
  <c r="A345" i="5" s="1"/>
  <c r="A346" i="5" s="1"/>
  <c r="A347" i="5" s="1"/>
  <c r="A348" i="5" s="1"/>
  <c r="A349" i="5" s="1"/>
  <c r="A350" i="5" s="1"/>
  <c r="A351" i="5" s="1"/>
  <c r="A352" i="5" s="1"/>
  <c r="A353" i="5" s="1"/>
  <c r="A354" i="5" s="1"/>
  <c r="A355" i="5" s="1"/>
  <c r="A356" i="5" s="1"/>
  <c r="A133" i="5"/>
  <c r="A134" i="5" s="1"/>
  <c r="A135" i="5" s="1"/>
  <c r="A136" i="5" s="1"/>
  <c r="A137" i="5" s="1"/>
  <c r="I220" i="5"/>
  <c r="J220" i="5" s="1"/>
  <c r="I219" i="5"/>
  <c r="J219" i="5" s="1"/>
  <c r="I218" i="5"/>
  <c r="J218" i="5" s="1"/>
  <c r="I217" i="5"/>
  <c r="J217" i="5" s="1"/>
  <c r="I216" i="5"/>
  <c r="J216" i="5" s="1"/>
  <c r="I215" i="5"/>
  <c r="J215" i="5" s="1"/>
  <c r="I214" i="5"/>
  <c r="J214" i="5" s="1"/>
  <c r="I213" i="5"/>
  <c r="J213" i="5" s="1"/>
  <c r="I212" i="5"/>
  <c r="J212" i="5" s="1"/>
  <c r="I211" i="5"/>
  <c r="J211" i="5" s="1"/>
  <c r="I210" i="5"/>
  <c r="J210" i="5" s="1"/>
  <c r="I209" i="5"/>
  <c r="J209" i="5" s="1"/>
  <c r="I208" i="5"/>
  <c r="J208" i="5" s="1"/>
  <c r="I207" i="5"/>
  <c r="J207" i="5" s="1"/>
  <c r="I206" i="5"/>
  <c r="J206" i="5" s="1"/>
  <c r="I205" i="5"/>
  <c r="J205" i="5" s="1"/>
  <c r="I204" i="5"/>
  <c r="J204" i="5" s="1"/>
  <c r="I203" i="5"/>
  <c r="J203" i="5" s="1"/>
  <c r="I192" i="5"/>
  <c r="J192" i="5" s="1"/>
  <c r="I191" i="5"/>
  <c r="J191" i="5" s="1"/>
  <c r="I190" i="5"/>
  <c r="J190" i="5" s="1"/>
  <c r="I189" i="5"/>
  <c r="J189" i="5" s="1"/>
  <c r="I188" i="5"/>
  <c r="J188" i="5" s="1"/>
  <c r="I187" i="5"/>
  <c r="J187" i="5" s="1"/>
  <c r="I186" i="5"/>
  <c r="J186" i="5" s="1"/>
  <c r="I185" i="5"/>
  <c r="J185" i="5" s="1"/>
  <c r="I184" i="5"/>
  <c r="J184" i="5" s="1"/>
  <c r="I183" i="5"/>
  <c r="J183" i="5" s="1"/>
  <c r="I182" i="5"/>
  <c r="J182" i="5" s="1"/>
  <c r="I181" i="5"/>
  <c r="J181" i="5" s="1"/>
  <c r="E151" i="5"/>
  <c r="N226" i="5"/>
  <c r="E227" i="5"/>
  <c r="I227" i="5"/>
  <c r="J227" i="5" s="1"/>
  <c r="P226" i="5"/>
  <c r="P227" i="5"/>
  <c r="I228" i="5"/>
  <c r="J228" i="5" s="1"/>
  <c r="E228" i="5"/>
  <c r="N227" i="5"/>
  <c r="N228" i="5"/>
  <c r="E229" i="5"/>
  <c r="P228" i="5"/>
  <c r="I229" i="5"/>
  <c r="J229" i="5" s="1"/>
  <c r="N229" i="5"/>
  <c r="P229" i="5"/>
  <c r="E230" i="5"/>
  <c r="P230" i="5"/>
  <c r="E231" i="5"/>
  <c r="N230" i="5"/>
  <c r="I231" i="5"/>
  <c r="O9" i="5" l="1"/>
  <c r="O10" i="5"/>
  <c r="L212" i="5"/>
  <c r="M212" i="5" s="1"/>
  <c r="O15" i="5"/>
  <c r="O11" i="5"/>
  <c r="O14" i="5"/>
  <c r="O216" i="5"/>
  <c r="O204" i="5"/>
  <c r="O230" i="5"/>
  <c r="R194" i="5"/>
  <c r="R198" i="5"/>
  <c r="L196" i="5"/>
  <c r="K200" i="5"/>
  <c r="R201" i="5"/>
  <c r="L220" i="5"/>
  <c r="L216" i="5"/>
  <c r="O12" i="5"/>
  <c r="O13" i="5"/>
  <c r="K192" i="5"/>
  <c r="Q219" i="5"/>
  <c r="K219" i="5"/>
  <c r="Q220" i="5"/>
  <c r="K220" i="5"/>
  <c r="Q217" i="5"/>
  <c r="K217" i="5"/>
  <c r="Q215" i="5"/>
  <c r="K215" i="5"/>
  <c r="Q213" i="5"/>
  <c r="K213" i="5"/>
  <c r="Q211" i="5"/>
  <c r="K211" i="5"/>
  <c r="Q209" i="5"/>
  <c r="R209" i="5" s="1"/>
  <c r="K209" i="5"/>
  <c r="Q221" i="5"/>
  <c r="K221" i="5"/>
  <c r="F232" i="5"/>
  <c r="Q232" i="5"/>
  <c r="K232" i="5"/>
  <c r="L148" i="5"/>
  <c r="O222" i="5"/>
  <c r="F231" i="5"/>
  <c r="Q231" i="5"/>
  <c r="K231" i="5"/>
  <c r="Q230" i="5"/>
  <c r="K230" i="5"/>
  <c r="Q228" i="5"/>
  <c r="K228" i="5"/>
  <c r="Q227" i="5"/>
  <c r="K227" i="5"/>
  <c r="Q229" i="5"/>
  <c r="K229" i="5"/>
  <c r="Q218" i="5"/>
  <c r="K218" i="5"/>
  <c r="Q216" i="5"/>
  <c r="K216" i="5"/>
  <c r="Q214" i="5"/>
  <c r="K214" i="5"/>
  <c r="Q212" i="5"/>
  <c r="K212" i="5"/>
  <c r="Q210" i="5"/>
  <c r="K210" i="5"/>
  <c r="Q226" i="5"/>
  <c r="K226" i="5"/>
  <c r="Q225" i="5"/>
  <c r="K225" i="5"/>
  <c r="Q224" i="5"/>
  <c r="K224" i="5"/>
  <c r="Q223" i="5"/>
  <c r="K223" i="5"/>
  <c r="K222" i="5"/>
  <c r="F233" i="5"/>
  <c r="Q233" i="5"/>
  <c r="K233" i="5"/>
  <c r="R197" i="5"/>
  <c r="R196" i="5"/>
  <c r="R200" i="5"/>
  <c r="R202" i="5"/>
  <c r="R193" i="5"/>
  <c r="R195" i="5"/>
  <c r="R199" i="5"/>
  <c r="R203" i="5"/>
  <c r="O228" i="5"/>
  <c r="O219" i="5"/>
  <c r="O217" i="5"/>
  <c r="O213" i="5"/>
  <c r="O209" i="5"/>
  <c r="O205" i="5"/>
  <c r="O201" i="5"/>
  <c r="O197" i="5"/>
  <c r="O193" i="5"/>
  <c r="O189" i="5"/>
  <c r="O185" i="5"/>
  <c r="O181" i="5"/>
  <c r="O177" i="5"/>
  <c r="O173" i="5"/>
  <c r="O169" i="5"/>
  <c r="O165" i="5"/>
  <c r="O161" i="5"/>
  <c r="O157" i="5"/>
  <c r="O153" i="5"/>
  <c r="O149" i="5"/>
  <c r="O145" i="5"/>
  <c r="O141" i="5"/>
  <c r="O137" i="5"/>
  <c r="O133" i="5"/>
  <c r="O129" i="5"/>
  <c r="O125" i="5"/>
  <c r="O121" i="5"/>
  <c r="O117" i="5"/>
  <c r="O113" i="5"/>
  <c r="O109" i="5"/>
  <c r="O105" i="5"/>
  <c r="O101" i="5"/>
  <c r="O97" i="5"/>
  <c r="O93" i="5"/>
  <c r="O89" i="5"/>
  <c r="O85" i="5"/>
  <c r="O81" i="5"/>
  <c r="O77" i="5"/>
  <c r="O73" i="5"/>
  <c r="O69" i="5"/>
  <c r="O65" i="5"/>
  <c r="O61" i="5"/>
  <c r="O57" i="5"/>
  <c r="O53" i="5"/>
  <c r="O49" i="5"/>
  <c r="O45" i="5"/>
  <c r="O41" i="5"/>
  <c r="O37" i="5"/>
  <c r="O33" i="5"/>
  <c r="O29" i="5"/>
  <c r="O25" i="5"/>
  <c r="O21" i="5"/>
  <c r="O17" i="5"/>
  <c r="O218" i="5"/>
  <c r="O214" i="5"/>
  <c r="O208" i="5"/>
  <c r="O200" i="5"/>
  <c r="O196" i="5"/>
  <c r="O192" i="5"/>
  <c r="O188" i="5"/>
  <c r="O184" i="5"/>
  <c r="O180" i="5"/>
  <c r="O176" i="5"/>
  <c r="O172" i="5"/>
  <c r="O168" i="5"/>
  <c r="O164" i="5"/>
  <c r="O160" i="5"/>
  <c r="O156" i="5"/>
  <c r="O152" i="5"/>
  <c r="O148" i="5"/>
  <c r="O144" i="5"/>
  <c r="O140" i="5"/>
  <c r="O136" i="5"/>
  <c r="O132" i="5"/>
  <c r="O128" i="5"/>
  <c r="O124" i="5"/>
  <c r="O120" i="5"/>
  <c r="O116" i="5"/>
  <c r="O112" i="5"/>
  <c r="O108" i="5"/>
  <c r="O104" i="5"/>
  <c r="O100" i="5"/>
  <c r="O96" i="5"/>
  <c r="O92" i="5"/>
  <c r="O88" i="5"/>
  <c r="O84" i="5"/>
  <c r="O80" i="5"/>
  <c r="O76" i="5"/>
  <c r="O72" i="5"/>
  <c r="O68" i="5"/>
  <c r="O64" i="5"/>
  <c r="O60" i="5"/>
  <c r="O56" i="5"/>
  <c r="O52" i="5"/>
  <c r="O48" i="5"/>
  <c r="O44" i="5"/>
  <c r="O40" i="5"/>
  <c r="O36" i="5"/>
  <c r="O32" i="5"/>
  <c r="O28" i="5"/>
  <c r="O24" i="5"/>
  <c r="O20" i="5"/>
  <c r="O16" i="5"/>
  <c r="O225" i="5"/>
  <c r="O223" i="5"/>
  <c r="O221" i="5"/>
  <c r="O226" i="5"/>
  <c r="O215" i="5"/>
  <c r="O211" i="5"/>
  <c r="O207" i="5"/>
  <c r="O203" i="5"/>
  <c r="O199" i="5"/>
  <c r="O195" i="5"/>
  <c r="O191" i="5"/>
  <c r="O187" i="5"/>
  <c r="O183" i="5"/>
  <c r="O179" i="5"/>
  <c r="O175" i="5"/>
  <c r="O171" i="5"/>
  <c r="O167" i="5"/>
  <c r="O163" i="5"/>
  <c r="O159" i="5"/>
  <c r="O155" i="5"/>
  <c r="O151" i="5"/>
  <c r="O147" i="5"/>
  <c r="O143" i="5"/>
  <c r="O139" i="5"/>
  <c r="O135" i="5"/>
  <c r="O131" i="5"/>
  <c r="O127" i="5"/>
  <c r="O123" i="5"/>
  <c r="O119" i="5"/>
  <c r="O115" i="5"/>
  <c r="O111" i="5"/>
  <c r="O107" i="5"/>
  <c r="O103" i="5"/>
  <c r="O99" i="5"/>
  <c r="O95" i="5"/>
  <c r="O91" i="5"/>
  <c r="O87" i="5"/>
  <c r="O83" i="5"/>
  <c r="O79" i="5"/>
  <c r="O75" i="5"/>
  <c r="O71" i="5"/>
  <c r="O67" i="5"/>
  <c r="O63" i="5"/>
  <c r="O59" i="5"/>
  <c r="O55" i="5"/>
  <c r="O51" i="5"/>
  <c r="O47" i="5"/>
  <c r="O43" i="5"/>
  <c r="O39" i="5"/>
  <c r="O35" i="5"/>
  <c r="O31" i="5"/>
  <c r="O27" i="5"/>
  <c r="O23" i="5"/>
  <c r="O19" i="5"/>
  <c r="O220" i="5"/>
  <c r="O212" i="5"/>
  <c r="O206" i="5"/>
  <c r="O202" i="5"/>
  <c r="O198" i="5"/>
  <c r="O194" i="5"/>
  <c r="O190" i="5"/>
  <c r="O186" i="5"/>
  <c r="O182" i="5"/>
  <c r="O178" i="5"/>
  <c r="O174" i="5"/>
  <c r="O170" i="5"/>
  <c r="O166" i="5"/>
  <c r="O162" i="5"/>
  <c r="O158" i="5"/>
  <c r="O154" i="5"/>
  <c r="O150" i="5"/>
  <c r="O146" i="5"/>
  <c r="O142" i="5"/>
  <c r="O138" i="5"/>
  <c r="O134" i="5"/>
  <c r="O130" i="5"/>
  <c r="O126" i="5"/>
  <c r="O122" i="5"/>
  <c r="O118" i="5"/>
  <c r="O114" i="5"/>
  <c r="O110" i="5"/>
  <c r="O106" i="5"/>
  <c r="O102" i="5"/>
  <c r="O98" i="5"/>
  <c r="O94" i="5"/>
  <c r="O90" i="5"/>
  <c r="O86" i="5"/>
  <c r="O82" i="5"/>
  <c r="O78" i="5"/>
  <c r="O74" i="5"/>
  <c r="O70" i="5"/>
  <c r="O66" i="5"/>
  <c r="O62" i="5"/>
  <c r="O58" i="5"/>
  <c r="O54" i="5"/>
  <c r="O50" i="5"/>
  <c r="O46" i="5"/>
  <c r="O42" i="5"/>
  <c r="O38" i="5"/>
  <c r="O34" i="5"/>
  <c r="O30" i="5"/>
  <c r="O26" i="5"/>
  <c r="O22" i="5"/>
  <c r="O18" i="5"/>
  <c r="O224" i="5"/>
  <c r="L188" i="5"/>
  <c r="K196" i="5"/>
  <c r="Q204" i="5"/>
  <c r="R206" i="5" s="1"/>
  <c r="K202" i="5"/>
  <c r="K194" i="5"/>
  <c r="K198" i="5"/>
  <c r="F227" i="5"/>
  <c r="F229" i="5"/>
  <c r="F226" i="5"/>
  <c r="F228" i="5"/>
  <c r="F230" i="5"/>
  <c r="K204" i="5"/>
  <c r="O229" i="5"/>
  <c r="O210" i="5"/>
  <c r="O227" i="5"/>
  <c r="L180" i="5"/>
  <c r="L228" i="5"/>
  <c r="L184" i="5"/>
  <c r="L192" i="5"/>
  <c r="L200" i="5"/>
  <c r="L176" i="5"/>
  <c r="L172" i="5"/>
  <c r="L152" i="5"/>
  <c r="K175" i="5"/>
  <c r="K171" i="5"/>
  <c r="K177" i="5"/>
  <c r="K179" i="5"/>
  <c r="K181" i="5"/>
  <c r="K183" i="5"/>
  <c r="K185" i="5"/>
  <c r="K187" i="5"/>
  <c r="K189" i="5"/>
  <c r="K191" i="5"/>
  <c r="K193" i="5"/>
  <c r="K195" i="5"/>
  <c r="K197" i="5"/>
  <c r="K199" i="5"/>
  <c r="K201" i="5"/>
  <c r="L204" i="5"/>
  <c r="M208" i="5" s="1"/>
  <c r="K203" i="5"/>
  <c r="L168" i="5"/>
  <c r="L164" i="5"/>
  <c r="L160" i="5"/>
  <c r="L156" i="5"/>
  <c r="L224" i="5"/>
  <c r="N231" i="5"/>
  <c r="O231" i="5" s="1"/>
  <c r="I232" i="5"/>
  <c r="J231" i="5"/>
  <c r="P231" i="5"/>
  <c r="M224" i="5" l="1"/>
  <c r="M216" i="5"/>
  <c r="M200" i="5"/>
  <c r="R222" i="5"/>
  <c r="M184" i="5"/>
  <c r="M196" i="5"/>
  <c r="R210" i="5"/>
  <c r="M220" i="5"/>
  <c r="M188" i="5"/>
  <c r="R231" i="5"/>
  <c r="R233" i="5"/>
  <c r="R226" i="5"/>
  <c r="R229" i="5"/>
  <c r="R227" i="5"/>
  <c r="R228" i="5"/>
  <c r="R230" i="5"/>
  <c r="R232" i="5"/>
  <c r="R211" i="5"/>
  <c r="R213" i="5"/>
  <c r="R215" i="5"/>
  <c r="R220" i="5"/>
  <c r="R219" i="5"/>
  <c r="R223" i="5"/>
  <c r="R224" i="5"/>
  <c r="R225" i="5"/>
  <c r="R212" i="5"/>
  <c r="R214" i="5"/>
  <c r="R216" i="5"/>
  <c r="R218" i="5"/>
  <c r="R221" i="5"/>
  <c r="R217" i="5"/>
  <c r="R204" i="5"/>
  <c r="R207" i="5"/>
  <c r="R205" i="5"/>
  <c r="M192" i="5"/>
  <c r="M180" i="5"/>
  <c r="M204" i="5"/>
  <c r="M160" i="5"/>
  <c r="M164" i="5"/>
  <c r="M168" i="5"/>
  <c r="M172" i="5"/>
  <c r="M176" i="5"/>
  <c r="M228" i="5"/>
  <c r="L232" i="5"/>
  <c r="M232" i="5" s="1"/>
  <c r="F249" i="5" l="1"/>
  <c r="P232" i="5"/>
  <c r="J232" i="5"/>
  <c r="O232" i="5" l="1"/>
  <c r="F250" i="5" l="1"/>
  <c r="P233" i="5"/>
  <c r="J233" i="5"/>
  <c r="N233" i="5"/>
  <c r="I234" i="5"/>
  <c r="Q234" i="5" l="1"/>
  <c r="R234" i="5" s="1"/>
  <c r="K234" i="5"/>
  <c r="F234" i="5"/>
  <c r="O233" i="5"/>
  <c r="E235" i="5" l="1"/>
  <c r="J234" i="5"/>
  <c r="N234" i="5"/>
  <c r="P234" i="5"/>
  <c r="O234" i="5" l="1"/>
  <c r="Q235" i="5"/>
  <c r="R235" i="5" s="1"/>
  <c r="K235" i="5"/>
  <c r="F235" i="5"/>
  <c r="E236" i="5"/>
  <c r="Q236" i="5" s="1"/>
  <c r="I236" i="5"/>
  <c r="P235" i="5"/>
  <c r="N235" i="5"/>
  <c r="O235" i="5" s="1"/>
  <c r="R238" i="5" l="1"/>
  <c r="R239" i="5"/>
  <c r="F236" i="5"/>
  <c r="K236" i="5"/>
  <c r="L236" i="5"/>
  <c r="M236" i="5" s="1"/>
  <c r="O237" i="5"/>
  <c r="O236" i="5"/>
  <c r="P236" i="5"/>
  <c r="I237" i="5"/>
  <c r="J236" i="5"/>
  <c r="R236" i="5" l="1"/>
  <c r="R237" i="5"/>
  <c r="I238" i="5"/>
  <c r="J238" i="5" s="1"/>
  <c r="J237" i="5" l="1"/>
  <c r="P237" i="5"/>
  <c r="N238" i="5" l="1"/>
  <c r="P238" i="5"/>
  <c r="O238" i="5" l="1"/>
  <c r="L244" i="5" l="1"/>
  <c r="L248" i="5" l="1"/>
  <c r="M248" i="5" s="1"/>
  <c r="K239" i="5" l="1"/>
  <c r="L240" i="5"/>
  <c r="M244" i="5" s="1"/>
  <c r="P241" i="5" l="1"/>
  <c r="M240" i="5"/>
  <c r="N241" i="5"/>
  <c r="J239" i="5"/>
  <c r="K240" i="5"/>
  <c r="O239" i="5"/>
  <c r="I241" i="5"/>
  <c r="J241" i="5" s="1"/>
  <c r="I242" i="5"/>
  <c r="J240" i="5"/>
  <c r="N240" i="5"/>
  <c r="J242" i="5" l="1"/>
  <c r="Q241" i="5"/>
  <c r="R241" i="5" s="1"/>
  <c r="K242" i="5"/>
  <c r="K241" i="5"/>
  <c r="R240" i="5"/>
  <c r="O240" i="5"/>
  <c r="O241" i="5"/>
  <c r="P242" i="5"/>
  <c r="K243" i="5"/>
  <c r="N242" i="5"/>
  <c r="Q242" i="5" l="1"/>
  <c r="R242" i="5" s="1"/>
  <c r="I243" i="5"/>
  <c r="J243" i="5" s="1"/>
  <c r="K244" i="5"/>
  <c r="N243" i="5"/>
  <c r="O243" i="5" s="1"/>
  <c r="P243" i="5"/>
  <c r="Q243" i="5"/>
  <c r="I245" i="5"/>
  <c r="I244" i="5"/>
  <c r="J244" i="5" s="1"/>
  <c r="O242" i="5"/>
  <c r="R243" i="5" l="1"/>
  <c r="P244" i="5"/>
  <c r="Q244" i="5"/>
  <c r="R244" i="5" s="1"/>
  <c r="K245" i="5"/>
  <c r="N244" i="5"/>
  <c r="K246" i="5" l="1"/>
  <c r="N245" i="5"/>
  <c r="O245" i="5" s="1"/>
  <c r="P245" i="5"/>
  <c r="Q245" i="5"/>
  <c r="R245" i="5" s="1"/>
  <c r="I247" i="5"/>
  <c r="I246" i="5"/>
  <c r="J246" i="5" s="1"/>
  <c r="O244" i="5"/>
  <c r="J245" i="5"/>
  <c r="P246" i="5" l="1"/>
  <c r="N246" i="5"/>
  <c r="K247" i="5"/>
  <c r="Q246" i="5"/>
  <c r="R246" i="5" s="1"/>
  <c r="P248" i="5" l="1"/>
  <c r="N248" i="5"/>
  <c r="O246" i="5"/>
  <c r="J247" i="5"/>
  <c r="K248" i="5"/>
  <c r="N247" i="5"/>
  <c r="O247" i="5" s="1"/>
  <c r="P247" i="5"/>
  <c r="Q247" i="5"/>
  <c r="R247" i="5" s="1"/>
  <c r="J248" i="5"/>
  <c r="O248" i="5" l="1"/>
  <c r="K249" i="5"/>
  <c r="Q248" i="5"/>
  <c r="R248" i="5" s="1"/>
  <c r="J249" i="5" l="1"/>
  <c r="P249" i="5"/>
  <c r="Q249" i="5"/>
  <c r="R249" i="5" s="1"/>
  <c r="N249" i="5"/>
  <c r="O249" i="5" s="1"/>
  <c r="I250" i="5"/>
  <c r="K250" i="5" l="1"/>
  <c r="I251" i="5"/>
  <c r="P250" i="5"/>
  <c r="N250" i="5"/>
  <c r="O250" i="5" s="1"/>
  <c r="Q250" i="5" l="1"/>
  <c r="R250" i="5" s="1"/>
  <c r="J250" i="5"/>
  <c r="Q251" i="5" l="1"/>
  <c r="R251" i="5" s="1"/>
  <c r="F251" i="5"/>
  <c r="J251" i="5"/>
  <c r="K251" i="5"/>
  <c r="P251" i="5" l="1"/>
  <c r="I252" i="5"/>
  <c r="N251" i="5"/>
  <c r="O251" i="5" s="1"/>
  <c r="L252" i="5"/>
  <c r="M252" i="5" s="1"/>
  <c r="K252" i="5"/>
  <c r="F252" i="5" l="1"/>
  <c r="E254" i="5" l="1"/>
  <c r="Q252" i="5"/>
  <c r="R252" i="5" s="1"/>
  <c r="I253" i="5"/>
  <c r="P252" i="5"/>
  <c r="N252" i="5"/>
  <c r="O252" i="5" s="1"/>
  <c r="J252" i="5"/>
  <c r="K254" i="5" l="1"/>
  <c r="F254" i="5"/>
  <c r="K253" i="5"/>
  <c r="F253" i="5"/>
  <c r="N253" i="5"/>
  <c r="O253" i="5" s="1"/>
  <c r="J253" i="5"/>
  <c r="I254" i="5"/>
  <c r="P253" i="5"/>
  <c r="Q253" i="5"/>
  <c r="R253" i="5" s="1"/>
  <c r="E255" i="5" l="1"/>
  <c r="I255" i="5"/>
  <c r="Q254" i="5"/>
  <c r="R254" i="5" s="1"/>
  <c r="N254" i="5"/>
  <c r="O254" i="5" s="1"/>
  <c r="J254" i="5"/>
  <c r="P254" i="5"/>
  <c r="F255" i="5" l="1"/>
  <c r="L256" i="5"/>
  <c r="M256" i="5" s="1"/>
  <c r="K255" i="5"/>
  <c r="J255" i="5" l="1"/>
  <c r="N255" i="5"/>
  <c r="O255" i="5" s="1"/>
  <c r="Q255" i="5"/>
  <c r="R255" i="5" s="1"/>
  <c r="P255" i="5"/>
  <c r="I256" i="5"/>
  <c r="F257" i="5" l="1"/>
  <c r="F256" i="5"/>
  <c r="P256" i="5"/>
  <c r="N256" i="5"/>
  <c r="O256" i="5" s="1"/>
  <c r="J256" i="5"/>
  <c r="Q256" i="5"/>
  <c r="R256" i="5" s="1"/>
  <c r="I257" i="5"/>
  <c r="K257" i="5" l="1"/>
  <c r="I258" i="5" l="1"/>
  <c r="J257" i="5"/>
  <c r="Q257" i="5"/>
  <c r="R257" i="5" s="1"/>
  <c r="N257" i="5"/>
  <c r="O257" i="5" s="1"/>
  <c r="P257" i="5"/>
  <c r="E259" i="5" l="1"/>
  <c r="J258" i="5"/>
  <c r="Q258" i="5"/>
  <c r="R258" i="5" s="1"/>
  <c r="P258" i="5"/>
  <c r="K258" i="5"/>
  <c r="I259" i="5"/>
  <c r="N258" i="5"/>
  <c r="O258" i="5" s="1"/>
  <c r="F258" i="5"/>
  <c r="E260" i="5" l="1"/>
  <c r="F260" i="5" s="1"/>
  <c r="P259" i="5"/>
  <c r="K259" i="5"/>
  <c r="F259" i="5"/>
  <c r="I260" i="5"/>
  <c r="Q259" i="5"/>
  <c r="R259" i="5" s="1"/>
  <c r="J259" i="5"/>
  <c r="N259" i="5"/>
  <c r="O259" i="5" l="1"/>
  <c r="K260" i="5"/>
  <c r="L260" i="5"/>
  <c r="M260" i="5" s="1"/>
  <c r="E261" i="5" l="1"/>
  <c r="Q260" i="5"/>
  <c r="R260" i="5" s="1"/>
  <c r="I261" i="5"/>
  <c r="N260" i="5"/>
  <c r="O260" i="5" s="1"/>
  <c r="J260" i="5"/>
  <c r="P260" i="5"/>
  <c r="K261" i="5" l="1"/>
  <c r="F261" i="5"/>
  <c r="N261" i="5"/>
  <c r="Q261" i="5"/>
  <c r="R261" i="5" s="1"/>
  <c r="J261" i="5"/>
  <c r="P261" i="5"/>
  <c r="I262" i="5"/>
  <c r="I263" i="5" l="1"/>
  <c r="F262" i="5"/>
  <c r="P262" i="5"/>
  <c r="O261" i="5"/>
  <c r="Q262" i="5"/>
  <c r="R262" i="5" s="1"/>
  <c r="K262" i="5"/>
  <c r="E265" i="5" l="1"/>
  <c r="F263" i="5"/>
  <c r="J262" i="5"/>
  <c r="N262" i="5"/>
  <c r="O262" i="5" s="1"/>
  <c r="Q263" i="5"/>
  <c r="R263" i="5" s="1"/>
  <c r="K263" i="5"/>
  <c r="J263" i="5"/>
  <c r="N263" i="5" l="1"/>
  <c r="O263" i="5" s="1"/>
  <c r="P263" i="5"/>
  <c r="I264" i="5"/>
  <c r="F264" i="5" l="1"/>
  <c r="L264" i="5"/>
  <c r="M264" i="5" s="1"/>
  <c r="K264" i="5"/>
  <c r="F265" i="5" l="1"/>
  <c r="P264" i="5"/>
  <c r="N264" i="5"/>
  <c r="O264" i="5" s="1"/>
  <c r="J264" i="5"/>
  <c r="Q264" i="5"/>
  <c r="R264" i="5" s="1"/>
  <c r="I265" i="5"/>
  <c r="E266" i="5" l="1"/>
  <c r="K265" i="5"/>
  <c r="N265" i="5"/>
  <c r="O265" i="5" s="1"/>
  <c r="I266" i="5"/>
  <c r="Q265" i="5"/>
  <c r="R265" i="5" s="1"/>
  <c r="J265" i="5"/>
  <c r="P265" i="5"/>
  <c r="F267" i="5" l="1"/>
  <c r="F266" i="5"/>
  <c r="I267" i="5"/>
  <c r="N266" i="5"/>
  <c r="O266" i="5" s="1"/>
  <c r="K266" i="5"/>
  <c r="P266" i="5"/>
  <c r="J266" i="5"/>
  <c r="Q266" i="5"/>
  <c r="R266" i="5" s="1"/>
  <c r="L268" i="5" l="1"/>
  <c r="M268" i="5" s="1"/>
  <c r="I268" i="5"/>
  <c r="N267" i="5"/>
  <c r="O267" i="5" s="1"/>
  <c r="J267" i="5"/>
  <c r="K267" i="5"/>
  <c r="P267" i="5"/>
  <c r="Q267" i="5"/>
  <c r="R267" i="5" s="1"/>
  <c r="F268" i="5" l="1"/>
  <c r="I269" i="5"/>
  <c r="K268" i="5" l="1"/>
  <c r="E269" i="5"/>
  <c r="F269" i="5" s="1"/>
  <c r="J268" i="5"/>
  <c r="P268" i="5"/>
  <c r="Q268" i="5"/>
  <c r="R268" i="5" s="1"/>
  <c r="N268" i="5"/>
  <c r="O268" i="5" s="1"/>
  <c r="C269" i="5" l="1"/>
  <c r="K269" i="5" s="1"/>
  <c r="Q269" i="5" l="1"/>
  <c r="R269" i="5" s="1"/>
  <c r="P269" i="5"/>
  <c r="N269" i="5"/>
  <c r="O269" i="5" s="1"/>
  <c r="J269" i="5"/>
  <c r="I270" i="5"/>
  <c r="E270" i="5"/>
  <c r="F270" i="5" s="1"/>
  <c r="C270" i="5" l="1"/>
  <c r="N270" i="5" s="1"/>
  <c r="O270" i="5" s="1"/>
  <c r="J270" i="5" l="1"/>
  <c r="K270" i="5"/>
  <c r="I271" i="5"/>
  <c r="P270" i="5"/>
  <c r="Q270" i="5"/>
  <c r="R270" i="5" s="1"/>
  <c r="E271" i="5"/>
  <c r="F271" i="5" s="1"/>
  <c r="C271" i="5" l="1"/>
  <c r="Q271" i="5" s="1"/>
  <c r="R271" i="5" s="1"/>
  <c r="I272" i="5" l="1"/>
  <c r="K271" i="5"/>
  <c r="N271" i="5"/>
  <c r="O271" i="5" s="1"/>
  <c r="P271" i="5"/>
  <c r="J271" i="5"/>
  <c r="E272" i="5"/>
  <c r="F272" i="5" s="1"/>
  <c r="C272" i="5" l="1"/>
  <c r="K272" i="5" s="1"/>
  <c r="L272" i="5"/>
  <c r="M272" i="5" s="1"/>
  <c r="Q272" i="5" l="1"/>
  <c r="R272" i="5" s="1"/>
  <c r="N272" i="5"/>
  <c r="O272" i="5" s="1"/>
  <c r="E273" i="5"/>
  <c r="J272" i="5"/>
  <c r="P272" i="5"/>
  <c r="I273" i="5"/>
  <c r="F273" i="5" l="1"/>
  <c r="C273" i="5"/>
  <c r="E274" i="5" l="1"/>
  <c r="I274" i="5"/>
  <c r="N273" i="5"/>
  <c r="O273" i="5" s="1"/>
  <c r="Q273" i="5"/>
  <c r="R273" i="5" s="1"/>
  <c r="P273" i="5"/>
  <c r="K273" i="5"/>
  <c r="J273" i="5"/>
  <c r="F274" i="5" l="1"/>
  <c r="C274" i="5"/>
  <c r="E275" i="5" l="1"/>
  <c r="N274" i="5"/>
  <c r="O274" i="5" s="1"/>
  <c r="I275" i="5"/>
  <c r="Q274" i="5"/>
  <c r="R274" i="5" s="1"/>
  <c r="P274" i="5"/>
  <c r="K274" i="5"/>
  <c r="J274" i="5"/>
  <c r="F275" i="5" l="1"/>
  <c r="C275" i="5"/>
  <c r="K275" i="5" s="1"/>
  <c r="E276" i="5" l="1"/>
  <c r="Q275" i="5"/>
  <c r="R275" i="5" s="1"/>
  <c r="P275" i="5"/>
  <c r="I276" i="5"/>
  <c r="N275" i="5"/>
  <c r="O275" i="5" s="1"/>
  <c r="J275" i="5"/>
  <c r="F276" i="5" l="1"/>
  <c r="L276" i="5"/>
  <c r="M276" i="5" s="1"/>
  <c r="C276" i="5"/>
  <c r="E277" i="5" l="1"/>
  <c r="P276" i="5"/>
  <c r="Q276" i="5"/>
  <c r="R276" i="5" s="1"/>
  <c r="J276" i="5"/>
  <c r="N276" i="5"/>
  <c r="O276" i="5" s="1"/>
  <c r="K276" i="5"/>
  <c r="I277" i="5"/>
  <c r="F277" i="5" l="1"/>
  <c r="C277" i="5"/>
  <c r="E278" i="5" l="1"/>
  <c r="C278" i="5" s="1"/>
  <c r="P277" i="5"/>
  <c r="Q277" i="5"/>
  <c r="R277" i="5" s="1"/>
  <c r="I278" i="5"/>
  <c r="N277" i="5"/>
  <c r="O277" i="5" s="1"/>
  <c r="K277" i="5"/>
  <c r="J277" i="5"/>
  <c r="E279" i="5" l="1"/>
  <c r="C279" i="5" s="1"/>
  <c r="Q278" i="5"/>
  <c r="R278" i="5" s="1"/>
  <c r="N278" i="5"/>
  <c r="O278" i="5" s="1"/>
  <c r="P278" i="5"/>
  <c r="I279" i="5"/>
  <c r="F278" i="5"/>
  <c r="K278" i="5"/>
  <c r="J278" i="5"/>
  <c r="J279" i="5" l="1"/>
  <c r="E280" i="5"/>
  <c r="C280" i="5" s="1"/>
  <c r="N279" i="5"/>
  <c r="O279" i="5" s="1"/>
  <c r="Q279" i="5"/>
  <c r="R279" i="5" s="1"/>
  <c r="P279" i="5"/>
  <c r="I280" i="5"/>
  <c r="K279" i="5"/>
  <c r="F279" i="5"/>
  <c r="P280" i="5" l="1"/>
  <c r="Q280" i="5"/>
  <c r="R280" i="5" s="1"/>
  <c r="N280" i="5"/>
  <c r="O280" i="5" s="1"/>
  <c r="J280" i="5"/>
  <c r="E281" i="5"/>
  <c r="C281" i="5" s="1"/>
  <c r="L280" i="5"/>
  <c r="M280" i="5" s="1"/>
  <c r="F280" i="5"/>
  <c r="K280" i="5"/>
  <c r="I281" i="5"/>
  <c r="E282" i="5" l="1"/>
  <c r="F281" i="5"/>
  <c r="K281" i="5"/>
  <c r="J281" i="5"/>
  <c r="Q281" i="5"/>
  <c r="R281" i="5" s="1"/>
  <c r="I282" i="5"/>
  <c r="P281" i="5"/>
  <c r="N281" i="5"/>
  <c r="O281" i="5" s="1"/>
  <c r="F282" i="5" l="1"/>
  <c r="C282" i="5"/>
  <c r="E283" i="5" l="1"/>
  <c r="Q282" i="5"/>
  <c r="R282" i="5" s="1"/>
  <c r="N282" i="5"/>
  <c r="O282" i="5" s="1"/>
  <c r="P282" i="5"/>
  <c r="I283" i="5"/>
  <c r="J282" i="5"/>
  <c r="K282" i="5"/>
  <c r="C283" i="5" l="1"/>
  <c r="F283" i="5"/>
  <c r="E284" i="5" l="1"/>
  <c r="K283" i="5"/>
  <c r="N283" i="5"/>
  <c r="O283" i="5" s="1"/>
  <c r="P283" i="5"/>
  <c r="Q283" i="5"/>
  <c r="R283" i="5" s="1"/>
  <c r="I284" i="5"/>
  <c r="J283" i="5"/>
  <c r="C284" i="5" l="1"/>
  <c r="F284" i="5"/>
  <c r="L284" i="5"/>
  <c r="M284" i="5" s="1"/>
  <c r="E285" i="5" l="1"/>
  <c r="C285" i="5" s="1"/>
  <c r="K284" i="5"/>
  <c r="J284" i="5"/>
  <c r="N284" i="5"/>
  <c r="O284" i="5" s="1"/>
  <c r="Q284" i="5"/>
  <c r="R284" i="5" s="1"/>
  <c r="P284" i="5"/>
  <c r="I285" i="5"/>
  <c r="E286" i="5" l="1"/>
  <c r="C286" i="5" s="1"/>
  <c r="Q285" i="5"/>
  <c r="R285" i="5" s="1"/>
  <c r="N285" i="5"/>
  <c r="O285" i="5" s="1"/>
  <c r="P285" i="5"/>
  <c r="F285" i="5"/>
  <c r="K285" i="5"/>
  <c r="J285" i="5"/>
  <c r="I286" i="5"/>
  <c r="E287" i="5" l="1"/>
  <c r="F286" i="5"/>
  <c r="K286" i="5"/>
  <c r="J286" i="5"/>
  <c r="Q286" i="5"/>
  <c r="R286" i="5" s="1"/>
  <c r="P286" i="5"/>
  <c r="N286" i="5"/>
  <c r="O286" i="5" s="1"/>
  <c r="I287" i="5"/>
  <c r="F287" i="5" l="1"/>
  <c r="C287" i="5"/>
  <c r="E288" i="5" l="1"/>
  <c r="J287" i="5"/>
  <c r="Q287" i="5"/>
  <c r="R287" i="5" s="1"/>
  <c r="N287" i="5"/>
  <c r="O287" i="5" s="1"/>
  <c r="P287" i="5"/>
  <c r="I288" i="5"/>
  <c r="K287" i="5"/>
  <c r="F288" i="5" l="1"/>
  <c r="L288" i="5"/>
  <c r="M288" i="5" s="1"/>
  <c r="C288" i="5"/>
  <c r="E289" i="5" l="1"/>
  <c r="P288" i="5"/>
  <c r="Q288" i="5"/>
  <c r="R288" i="5" s="1"/>
  <c r="N288" i="5"/>
  <c r="O288" i="5" s="1"/>
  <c r="I289" i="5"/>
  <c r="J288" i="5"/>
  <c r="K288" i="5"/>
  <c r="F289" i="5" l="1"/>
  <c r="C289" i="5"/>
  <c r="E290" i="5" l="1"/>
  <c r="C290" i="5" s="1"/>
  <c r="J289" i="5"/>
  <c r="P289" i="5"/>
  <c r="Q289" i="5"/>
  <c r="R289" i="5" s="1"/>
  <c r="N289" i="5"/>
  <c r="O289" i="5" s="1"/>
  <c r="I290" i="5"/>
  <c r="K289" i="5"/>
  <c r="E291" i="5" l="1"/>
  <c r="N290" i="5"/>
  <c r="O290" i="5" s="1"/>
  <c r="Q290" i="5"/>
  <c r="R290" i="5" s="1"/>
  <c r="P290" i="5"/>
  <c r="I291" i="5"/>
  <c r="J290" i="5"/>
  <c r="F290" i="5"/>
  <c r="K290" i="5"/>
  <c r="F291" i="5" l="1"/>
  <c r="C291" i="5"/>
  <c r="E292" i="5" l="1"/>
  <c r="P291" i="5"/>
  <c r="N291" i="5"/>
  <c r="O291" i="5" s="1"/>
  <c r="Q291" i="5"/>
  <c r="R291" i="5" s="1"/>
  <c r="I292" i="5"/>
  <c r="J291" i="5"/>
  <c r="K291" i="5"/>
  <c r="F292" i="5" l="1"/>
  <c r="L292" i="5"/>
  <c r="M292" i="5" s="1"/>
  <c r="C292" i="5"/>
  <c r="P292" i="5" s="1"/>
  <c r="E293" i="5" l="1"/>
  <c r="C293" i="5" s="1"/>
  <c r="Q293" i="5" s="1"/>
  <c r="N292" i="5"/>
  <c r="O292" i="5" s="1"/>
  <c r="Q292" i="5"/>
  <c r="R292" i="5" s="1"/>
  <c r="I293" i="5"/>
  <c r="J292" i="5"/>
  <c r="K292" i="5"/>
  <c r="R293" i="5" l="1"/>
  <c r="E294" i="5"/>
  <c r="C294" i="5" s="1"/>
  <c r="P293" i="5"/>
  <c r="N293" i="5"/>
  <c r="O293" i="5" s="1"/>
  <c r="I294" i="5"/>
  <c r="J293" i="5"/>
  <c r="F293" i="5"/>
  <c r="K293" i="5"/>
  <c r="E295" i="5" l="1"/>
  <c r="C295" i="5" s="1"/>
  <c r="Q294" i="5"/>
  <c r="R294" i="5" s="1"/>
  <c r="P294" i="5"/>
  <c r="N294" i="5"/>
  <c r="O294" i="5" s="1"/>
  <c r="I295" i="5"/>
  <c r="J294" i="5"/>
  <c r="F294" i="5"/>
  <c r="K294" i="5"/>
  <c r="E296" i="5" l="1"/>
  <c r="Q295" i="5"/>
  <c r="R295" i="5" s="1"/>
  <c r="P295" i="5"/>
  <c r="N295" i="5"/>
  <c r="O295" i="5" s="1"/>
  <c r="I296" i="5"/>
  <c r="J295" i="5"/>
  <c r="F295" i="5"/>
  <c r="K295" i="5"/>
  <c r="C296" i="5" l="1"/>
  <c r="F296" i="5"/>
  <c r="L296" i="5"/>
  <c r="M296" i="5" s="1"/>
  <c r="E297" i="5" l="1"/>
  <c r="C297" i="5" s="1"/>
  <c r="K296" i="5"/>
  <c r="J296" i="5"/>
  <c r="N296" i="5"/>
  <c r="O296" i="5" s="1"/>
  <c r="P296" i="5"/>
  <c r="Q296" i="5"/>
  <c r="R296" i="5" s="1"/>
  <c r="I297" i="5"/>
  <c r="E298" i="5" l="1"/>
  <c r="Q297" i="5"/>
  <c r="R297" i="5" s="1"/>
  <c r="P297" i="5"/>
  <c r="N297" i="5"/>
  <c r="O297" i="5" s="1"/>
  <c r="I298" i="5"/>
  <c r="J297" i="5"/>
  <c r="F297" i="5"/>
  <c r="K297" i="5"/>
  <c r="C298" i="5" l="1"/>
  <c r="F298" i="5"/>
  <c r="E299" i="5" l="1"/>
  <c r="K298" i="5"/>
  <c r="I299" i="5"/>
  <c r="N298" i="5"/>
  <c r="O298" i="5" s="1"/>
  <c r="Q298" i="5"/>
  <c r="R298" i="5" s="1"/>
  <c r="P298" i="5"/>
  <c r="J298" i="5"/>
  <c r="F299" i="5" l="1"/>
  <c r="C299" i="5"/>
  <c r="E300" i="5" l="1"/>
  <c r="C300" i="5" s="1"/>
  <c r="J299" i="5"/>
  <c r="Q299" i="5"/>
  <c r="R299" i="5" s="1"/>
  <c r="N299" i="5"/>
  <c r="O299" i="5" s="1"/>
  <c r="P299" i="5"/>
  <c r="I300" i="5"/>
  <c r="K299" i="5"/>
  <c r="E301" i="5" l="1"/>
  <c r="N300" i="5"/>
  <c r="O300" i="5" s="1"/>
  <c r="Q300" i="5"/>
  <c r="R300" i="5" s="1"/>
  <c r="P300" i="5"/>
  <c r="I301" i="5"/>
  <c r="J300" i="5"/>
  <c r="F300" i="5"/>
  <c r="K300" i="5"/>
  <c r="L300" i="5"/>
  <c r="M300" i="5" s="1"/>
  <c r="F301" i="5" l="1"/>
  <c r="C301" i="5"/>
  <c r="E302" i="5" l="1"/>
  <c r="J301" i="5"/>
  <c r="N301" i="5"/>
  <c r="O301" i="5" s="1"/>
  <c r="Q301" i="5"/>
  <c r="R301" i="5" s="1"/>
  <c r="P301" i="5"/>
  <c r="I302" i="5"/>
  <c r="K301" i="5"/>
  <c r="F302" i="5" l="1"/>
  <c r="C302" i="5"/>
  <c r="E303" i="5" l="1"/>
  <c r="J302" i="5"/>
  <c r="P302" i="5"/>
  <c r="Q302" i="5"/>
  <c r="R302" i="5" s="1"/>
  <c r="N302" i="5"/>
  <c r="O302" i="5" s="1"/>
  <c r="I303" i="5"/>
  <c r="K302" i="5"/>
  <c r="F303" i="5" l="1"/>
  <c r="C303" i="5"/>
  <c r="E304" i="5" l="1"/>
  <c r="P303" i="5"/>
  <c r="N303" i="5"/>
  <c r="O303" i="5" s="1"/>
  <c r="Q303" i="5"/>
  <c r="R303" i="5" s="1"/>
  <c r="I304" i="5"/>
  <c r="J303" i="5"/>
  <c r="K303" i="5"/>
  <c r="F304" i="5" l="1"/>
  <c r="L304" i="5"/>
  <c r="M304" i="5" s="1"/>
  <c r="C304" i="5"/>
  <c r="E305" i="5" l="1"/>
  <c r="N304" i="5"/>
  <c r="O304" i="5" s="1"/>
  <c r="Q304" i="5"/>
  <c r="R304" i="5" s="1"/>
  <c r="P304" i="5"/>
  <c r="I305" i="5"/>
  <c r="K304" i="5"/>
  <c r="J304" i="5"/>
  <c r="F305" i="5" l="1"/>
  <c r="C305" i="5"/>
  <c r="E306" i="5" l="1"/>
  <c r="N305" i="5"/>
  <c r="O305" i="5" s="1"/>
  <c r="P305" i="5"/>
  <c r="Q305" i="5"/>
  <c r="R305" i="5" s="1"/>
  <c r="I306" i="5"/>
  <c r="J305" i="5"/>
  <c r="K305" i="5"/>
  <c r="F306" i="5" l="1"/>
  <c r="C306" i="5"/>
  <c r="E307" i="5" l="1"/>
  <c r="P306" i="5"/>
  <c r="N306" i="5"/>
  <c r="O306" i="5" s="1"/>
  <c r="Q306" i="5"/>
  <c r="R306" i="5" s="1"/>
  <c r="I307" i="5"/>
  <c r="K306" i="5"/>
  <c r="J306" i="5"/>
  <c r="F307" i="5" l="1"/>
  <c r="C307" i="5"/>
  <c r="E308" i="5" l="1"/>
  <c r="N307" i="5"/>
  <c r="O307" i="5" s="1"/>
  <c r="P307" i="5"/>
  <c r="Q307" i="5"/>
  <c r="R307" i="5" s="1"/>
  <c r="I308" i="5"/>
  <c r="J307" i="5"/>
  <c r="K307" i="5"/>
  <c r="F308" i="5" l="1"/>
  <c r="L308" i="5"/>
  <c r="M308" i="5" s="1"/>
  <c r="C308" i="5"/>
  <c r="E309" i="5" l="1"/>
  <c r="N308" i="5"/>
  <c r="O308" i="5" s="1"/>
  <c r="Q308" i="5"/>
  <c r="R308" i="5" s="1"/>
  <c r="P308" i="5"/>
  <c r="I309" i="5"/>
  <c r="J308" i="5"/>
  <c r="K308" i="5"/>
  <c r="F309" i="5" l="1"/>
  <c r="C309" i="5"/>
  <c r="E310" i="5" l="1"/>
  <c r="Q309" i="5"/>
  <c r="R309" i="5" s="1"/>
  <c r="N309" i="5"/>
  <c r="O309" i="5" s="1"/>
  <c r="P309" i="5"/>
  <c r="I310" i="5"/>
  <c r="J309" i="5"/>
  <c r="K309" i="5"/>
  <c r="F310" i="5" l="1"/>
  <c r="C310" i="5"/>
  <c r="E311" i="5" l="1"/>
  <c r="P310" i="5"/>
  <c r="Q310" i="5"/>
  <c r="R310" i="5" s="1"/>
  <c r="N310" i="5"/>
  <c r="O310" i="5" s="1"/>
  <c r="I311" i="5"/>
  <c r="J310" i="5"/>
  <c r="K310" i="5"/>
  <c r="F311" i="5" l="1"/>
  <c r="C311" i="5"/>
  <c r="E312" i="5" l="1"/>
  <c r="J311" i="5"/>
  <c r="P311" i="5"/>
  <c r="N311" i="5"/>
  <c r="O311" i="5" s="1"/>
  <c r="Q311" i="5"/>
  <c r="R311" i="5" s="1"/>
  <c r="I312" i="5"/>
  <c r="K311" i="5"/>
  <c r="F312" i="5" l="1"/>
  <c r="L312" i="5"/>
  <c r="M312" i="5" s="1"/>
  <c r="C312" i="5"/>
  <c r="E313" i="5" l="1"/>
  <c r="C313" i="5" s="1"/>
  <c r="J312" i="5"/>
  <c r="P312" i="5"/>
  <c r="N312" i="5"/>
  <c r="O312" i="5" s="1"/>
  <c r="Q312" i="5"/>
  <c r="R312" i="5" s="1"/>
  <c r="I313" i="5"/>
  <c r="K312" i="5"/>
  <c r="E314" i="5" l="1"/>
  <c r="Q313" i="5"/>
  <c r="R313" i="5" s="1"/>
  <c r="N313" i="5"/>
  <c r="O313" i="5" s="1"/>
  <c r="P313" i="5"/>
  <c r="I314" i="5"/>
  <c r="J313" i="5"/>
  <c r="F313" i="5"/>
  <c r="K313" i="5"/>
  <c r="F314" i="5" l="1"/>
  <c r="C314" i="5"/>
  <c r="E315" i="5" l="1"/>
  <c r="C315" i="5" s="1"/>
  <c r="J314" i="5"/>
  <c r="N314" i="5"/>
  <c r="O314" i="5" s="1"/>
  <c r="P314" i="5"/>
  <c r="Q314" i="5"/>
  <c r="R314" i="5" s="1"/>
  <c r="I315" i="5"/>
  <c r="K314" i="5"/>
  <c r="E316" i="5" l="1"/>
  <c r="F316" i="5" s="1"/>
  <c r="Q315" i="5"/>
  <c r="R315" i="5" s="1"/>
  <c r="P315" i="5"/>
  <c r="I316" i="5"/>
  <c r="N315" i="5"/>
  <c r="O315" i="5" s="1"/>
  <c r="J315" i="5"/>
  <c r="F315" i="5"/>
  <c r="K315" i="5"/>
  <c r="L316" i="5" l="1"/>
  <c r="M316" i="5" s="1"/>
  <c r="C316" i="5"/>
  <c r="E317" i="5" l="1"/>
  <c r="F317" i="5" s="1"/>
  <c r="J316" i="5"/>
  <c r="N316" i="5"/>
  <c r="O316" i="5" s="1"/>
  <c r="Q316" i="5"/>
  <c r="R316" i="5" s="1"/>
  <c r="P316" i="5"/>
  <c r="I317" i="5"/>
  <c r="K316" i="5"/>
  <c r="C317" i="5" l="1"/>
  <c r="E318" i="5" l="1"/>
  <c r="K317" i="5"/>
  <c r="Q317" i="5"/>
  <c r="R317" i="5" s="1"/>
  <c r="I318" i="5"/>
  <c r="N317" i="5"/>
  <c r="O317" i="5" s="1"/>
  <c r="P317" i="5"/>
  <c r="J317" i="5"/>
  <c r="C318" i="5" l="1"/>
  <c r="F318" i="5"/>
  <c r="E319" i="5" l="1"/>
  <c r="F319" i="5" s="1"/>
  <c r="I319" i="5"/>
  <c r="P318" i="5"/>
  <c r="J318" i="5"/>
  <c r="N318" i="5"/>
  <c r="O318" i="5" s="1"/>
  <c r="Q318" i="5"/>
  <c r="R318" i="5" s="1"/>
  <c r="K318" i="5"/>
  <c r="C319" i="5" l="1"/>
  <c r="E320" i="5" l="1"/>
  <c r="C320" i="5" s="1"/>
  <c r="J319" i="5"/>
  <c r="N319" i="5"/>
  <c r="O319" i="5" s="1"/>
  <c r="I320" i="5"/>
  <c r="K319" i="5"/>
  <c r="Q319" i="5"/>
  <c r="R319" i="5" s="1"/>
  <c r="P319" i="5"/>
  <c r="E321" i="5" l="1"/>
  <c r="F321" i="5" s="1"/>
  <c r="L320" i="5"/>
  <c r="M320" i="5" s="1"/>
  <c r="F320" i="5"/>
  <c r="I321" i="5"/>
  <c r="J320" i="5"/>
  <c r="P320" i="5"/>
  <c r="N320" i="5"/>
  <c r="O320" i="5" s="1"/>
  <c r="Q320" i="5"/>
  <c r="R320" i="5" s="1"/>
  <c r="K320" i="5"/>
  <c r="C321" i="5" l="1"/>
  <c r="E322" i="5" s="1"/>
  <c r="I322" i="5" l="1"/>
  <c r="N321" i="5"/>
  <c r="O321" i="5" s="1"/>
  <c r="Q321" i="5"/>
  <c r="R321" i="5" s="1"/>
  <c r="K321" i="5"/>
  <c r="J321" i="5"/>
  <c r="P321" i="5"/>
  <c r="F322" i="5"/>
  <c r="C322" i="5"/>
  <c r="E323" i="5" l="1"/>
  <c r="K322" i="5"/>
  <c r="J322" i="5"/>
  <c r="Q322" i="5"/>
  <c r="R322" i="5" s="1"/>
  <c r="N322" i="5"/>
  <c r="O322" i="5" s="1"/>
  <c r="P322" i="5"/>
  <c r="I323" i="5"/>
  <c r="F323" i="5" l="1"/>
  <c r="C323" i="5"/>
  <c r="E324" i="5" l="1"/>
  <c r="K323" i="5"/>
  <c r="J323" i="5"/>
  <c r="Q323" i="5"/>
  <c r="R323" i="5" s="1"/>
  <c r="P323" i="5"/>
  <c r="N323" i="5"/>
  <c r="O323" i="5" s="1"/>
  <c r="I324" i="5"/>
  <c r="F324" i="5" l="1"/>
  <c r="L324" i="5"/>
  <c r="M324" i="5" s="1"/>
  <c r="C324" i="5"/>
  <c r="E325" i="5" l="1"/>
  <c r="P324" i="5"/>
  <c r="Q324" i="5"/>
  <c r="R324" i="5" s="1"/>
  <c r="N324" i="5"/>
  <c r="O324" i="5" s="1"/>
  <c r="I325" i="5"/>
  <c r="K324" i="5"/>
  <c r="J324" i="5"/>
  <c r="F325" i="5" l="1"/>
  <c r="C325" i="5"/>
  <c r="E326" i="5" l="1"/>
  <c r="P325" i="5"/>
  <c r="N325" i="5"/>
  <c r="O325" i="5" s="1"/>
  <c r="Q325" i="5"/>
  <c r="R325" i="5" s="1"/>
  <c r="I326" i="5"/>
  <c r="J325" i="5"/>
  <c r="K325" i="5"/>
  <c r="F326" i="5" l="1"/>
  <c r="C326" i="5"/>
  <c r="E327" i="5" l="1"/>
  <c r="K326" i="5"/>
  <c r="J326" i="5"/>
  <c r="P326" i="5"/>
  <c r="Q326" i="5"/>
  <c r="R326" i="5" s="1"/>
  <c r="N326" i="5"/>
  <c r="O326" i="5" s="1"/>
  <c r="I327" i="5"/>
  <c r="F327" i="5" l="1"/>
  <c r="C327" i="5"/>
  <c r="E328" i="5" l="1"/>
  <c r="C328" i="5" s="1"/>
  <c r="K327" i="5"/>
  <c r="J327" i="5"/>
  <c r="P327" i="5"/>
  <c r="N327" i="5"/>
  <c r="O327" i="5" s="1"/>
  <c r="Q327" i="5"/>
  <c r="R327" i="5" s="1"/>
  <c r="I328" i="5"/>
  <c r="E329" i="5" l="1"/>
  <c r="C329" i="5" s="1"/>
  <c r="Q328" i="5"/>
  <c r="R328" i="5" s="1"/>
  <c r="N328" i="5"/>
  <c r="O328" i="5" s="1"/>
  <c r="P328" i="5"/>
  <c r="I329" i="5"/>
  <c r="J328" i="5"/>
  <c r="F328" i="5"/>
  <c r="K328" i="5"/>
  <c r="L328" i="5"/>
  <c r="M328" i="5" s="1"/>
  <c r="E330" i="5" l="1"/>
  <c r="P329" i="5"/>
  <c r="Q329" i="5"/>
  <c r="R329" i="5" s="1"/>
  <c r="N329" i="5"/>
  <c r="O329" i="5" s="1"/>
  <c r="I330" i="5"/>
  <c r="J329" i="5"/>
  <c r="F329" i="5"/>
  <c r="K329" i="5"/>
  <c r="F330" i="5" l="1"/>
  <c r="C330" i="5"/>
  <c r="E331" i="5" l="1"/>
  <c r="C331" i="5" s="1"/>
  <c r="E332" i="5" s="1"/>
  <c r="K330" i="5"/>
  <c r="J330" i="5"/>
  <c r="Q330" i="5"/>
  <c r="R330" i="5" s="1"/>
  <c r="N330" i="5"/>
  <c r="O330" i="5" s="1"/>
  <c r="P330" i="5"/>
  <c r="I331" i="5"/>
  <c r="J331" i="5" l="1"/>
  <c r="C332" i="5"/>
  <c r="Q331" i="5"/>
  <c r="R331" i="5" s="1"/>
  <c r="N331" i="5"/>
  <c r="O331" i="5" s="1"/>
  <c r="P331" i="5"/>
  <c r="I332" i="5"/>
  <c r="F331" i="5"/>
  <c r="K331" i="5"/>
  <c r="L332" i="5"/>
  <c r="M332" i="5" s="1"/>
  <c r="E333" i="5" l="1"/>
  <c r="J332" i="5"/>
  <c r="Q332" i="5"/>
  <c r="R332" i="5" s="1"/>
  <c r="P332" i="5"/>
  <c r="N332" i="5"/>
  <c r="O332" i="5" s="1"/>
  <c r="I333" i="5"/>
  <c r="F332" i="5"/>
  <c r="K332" i="5"/>
  <c r="F333" i="5" l="1"/>
  <c r="C333" i="5"/>
  <c r="E334" i="5" l="1"/>
  <c r="C334" i="5" s="1"/>
  <c r="E335" i="5" s="1"/>
  <c r="P333" i="5"/>
  <c r="N333" i="5"/>
  <c r="O333" i="5" s="1"/>
  <c r="Q333" i="5"/>
  <c r="R333" i="5" s="1"/>
  <c r="I334" i="5"/>
  <c r="K333" i="5"/>
  <c r="J333" i="5"/>
  <c r="P334" i="5" l="1"/>
  <c r="Q334" i="5"/>
  <c r="R334" i="5" s="1"/>
  <c r="N334" i="5"/>
  <c r="O334" i="5" s="1"/>
  <c r="I335" i="5"/>
  <c r="J334" i="5"/>
  <c r="F334" i="5"/>
  <c r="K334" i="5"/>
  <c r="F335" i="5" l="1"/>
  <c r="C335" i="5"/>
  <c r="E336" i="5" l="1"/>
  <c r="L336" i="5" s="1"/>
  <c r="M336" i="5" s="1"/>
  <c r="K335" i="5"/>
  <c r="J335" i="5"/>
  <c r="Q335" i="5"/>
  <c r="R335" i="5" s="1"/>
  <c r="N335" i="5"/>
  <c r="O335" i="5" s="1"/>
  <c r="P335" i="5"/>
  <c r="I336" i="5"/>
  <c r="C336" i="5" l="1"/>
  <c r="E337" i="5" s="1"/>
  <c r="F336" i="5"/>
  <c r="I337" i="5" l="1"/>
  <c r="K336" i="5"/>
  <c r="Q336" i="5"/>
  <c r="R336" i="5" s="1"/>
  <c r="J336" i="5"/>
  <c r="P336" i="5"/>
  <c r="N336" i="5"/>
  <c r="O336" i="5" s="1"/>
  <c r="C337" i="5"/>
  <c r="F337" i="5"/>
  <c r="J337" i="5" l="1"/>
  <c r="K337" i="5"/>
  <c r="N337" i="5"/>
  <c r="O337" i="5" s="1"/>
  <c r="Q337" i="5"/>
  <c r="R337" i="5" s="1"/>
  <c r="P337" i="5"/>
  <c r="I338" i="5"/>
  <c r="E338" i="5"/>
  <c r="F338" i="5" l="1"/>
  <c r="C338" i="5"/>
  <c r="Q338" i="5" l="1"/>
  <c r="R338" i="5" s="1"/>
  <c r="N338" i="5"/>
  <c r="O338" i="5" s="1"/>
  <c r="P338" i="5"/>
  <c r="E339" i="5"/>
  <c r="I339" i="5"/>
  <c r="K338" i="5"/>
  <c r="J338" i="5"/>
  <c r="F339" i="5" l="1"/>
  <c r="C339" i="5"/>
  <c r="E340" i="5" l="1"/>
  <c r="N339" i="5"/>
  <c r="O339" i="5" s="1"/>
  <c r="P339" i="5"/>
  <c r="Q339" i="5"/>
  <c r="R339" i="5" s="1"/>
  <c r="I340" i="5"/>
  <c r="K339" i="5"/>
  <c r="J339" i="5"/>
  <c r="C340" i="5" l="1"/>
  <c r="J340" i="5" s="1"/>
  <c r="L340" i="5"/>
  <c r="M340" i="5" s="1"/>
  <c r="F340" i="5"/>
  <c r="K340" i="5" l="1"/>
  <c r="Q340" i="5"/>
  <c r="R340" i="5" s="1"/>
  <c r="N340" i="5"/>
  <c r="O340" i="5" s="1"/>
  <c r="P340" i="5"/>
  <c r="I341" i="5"/>
  <c r="E341" i="5"/>
  <c r="C341" i="5" l="1"/>
  <c r="K341" i="5" s="1"/>
  <c r="F341" i="5"/>
  <c r="J341" i="5" l="1"/>
  <c r="P341" i="5"/>
  <c r="Q341" i="5"/>
  <c r="R341" i="5" s="1"/>
  <c r="N341" i="5"/>
  <c r="O341" i="5" s="1"/>
  <c r="E342" i="5"/>
  <c r="I342" i="5"/>
  <c r="F342" i="5" l="1"/>
  <c r="C342" i="5"/>
  <c r="N342" i="5" l="1"/>
  <c r="O342" i="5" s="1"/>
  <c r="Q342" i="5"/>
  <c r="R342" i="5" s="1"/>
  <c r="P342" i="5"/>
  <c r="E343" i="5"/>
  <c r="I343" i="5"/>
  <c r="K342" i="5"/>
  <c r="J342" i="5"/>
  <c r="F343" i="5" l="1"/>
  <c r="C343" i="5"/>
  <c r="E344" i="5" s="1"/>
  <c r="N343" i="5" l="1"/>
  <c r="O343" i="5" s="1"/>
  <c r="Q343" i="5"/>
  <c r="R343" i="5" s="1"/>
  <c r="P343" i="5"/>
  <c r="I344" i="5"/>
  <c r="C344" i="5"/>
  <c r="K343" i="5"/>
  <c r="J343" i="5"/>
  <c r="I345" i="5" l="1"/>
  <c r="E345" i="5"/>
  <c r="K344" i="5"/>
  <c r="N344" i="5"/>
  <c r="O344" i="5" s="1"/>
  <c r="Q344" i="5"/>
  <c r="R344" i="5" s="1"/>
  <c r="P344" i="5"/>
  <c r="J344" i="5"/>
  <c r="F344" i="5"/>
  <c r="L344" i="5"/>
  <c r="M344" i="5" s="1"/>
  <c r="C345" i="5" l="1"/>
  <c r="K345" i="5" s="1"/>
  <c r="F345" i="5"/>
  <c r="J345" i="5" l="1"/>
  <c r="Q345" i="5"/>
  <c r="R345" i="5" s="1"/>
  <c r="N345" i="5"/>
  <c r="O345" i="5" s="1"/>
  <c r="P345" i="5"/>
  <c r="I346" i="5"/>
  <c r="E346" i="5"/>
  <c r="C346" i="5" s="1"/>
  <c r="K346" i="5" l="1"/>
  <c r="N346" i="5"/>
  <c r="O346" i="5" s="1"/>
  <c r="Q346" i="5"/>
  <c r="R346" i="5" s="1"/>
  <c r="P346" i="5"/>
  <c r="I347" i="5"/>
  <c r="E347" i="5"/>
  <c r="F347" i="5" s="1"/>
  <c r="J346" i="5"/>
  <c r="F346" i="5"/>
  <c r="C347" i="5" l="1"/>
  <c r="J347" i="5" s="1"/>
  <c r="K347" i="5" l="1"/>
  <c r="N347" i="5"/>
  <c r="O347" i="5" s="1"/>
  <c r="P347" i="5"/>
  <c r="Q347" i="5"/>
  <c r="R347" i="5" s="1"/>
  <c r="I348" i="5"/>
  <c r="E348" i="5"/>
  <c r="C348" i="5" s="1"/>
  <c r="J348" i="5" l="1"/>
  <c r="Q348" i="5"/>
  <c r="R348" i="5" s="1"/>
  <c r="N348" i="5"/>
  <c r="O348" i="5" s="1"/>
  <c r="P348" i="5"/>
  <c r="E349" i="5"/>
  <c r="C349" i="5" s="1"/>
  <c r="I349" i="5"/>
  <c r="F348" i="5"/>
  <c r="K348" i="5"/>
  <c r="L348" i="5"/>
  <c r="M348" i="5" s="1"/>
  <c r="K349" i="5" l="1"/>
  <c r="Q349" i="5"/>
  <c r="R349" i="5" s="1"/>
  <c r="P349" i="5"/>
  <c r="N349" i="5"/>
  <c r="O349" i="5" s="1"/>
  <c r="E350" i="5"/>
  <c r="I350" i="5"/>
  <c r="J349" i="5"/>
  <c r="F349" i="5"/>
  <c r="C350" i="5" l="1"/>
  <c r="K350" i="5" s="1"/>
  <c r="F350" i="5"/>
  <c r="I351" i="5" l="1"/>
  <c r="N350" i="5"/>
  <c r="O350" i="5" s="1"/>
  <c r="P350" i="5"/>
  <c r="Q350" i="5"/>
  <c r="R350" i="5" s="1"/>
  <c r="E351" i="5"/>
  <c r="J350" i="5"/>
  <c r="F351" i="5" l="1"/>
  <c r="C351" i="5"/>
  <c r="N351" i="5" l="1"/>
  <c r="O351" i="5" s="1"/>
  <c r="Q351" i="5"/>
  <c r="R351" i="5" s="1"/>
  <c r="P351" i="5"/>
  <c r="I352" i="5"/>
  <c r="E352" i="5"/>
  <c r="C352" i="5" s="1"/>
  <c r="K351" i="5"/>
  <c r="J351" i="5"/>
  <c r="J352" i="5" l="1"/>
  <c r="P352" i="5"/>
  <c r="N352" i="5"/>
  <c r="O352" i="5" s="1"/>
  <c r="Q352" i="5"/>
  <c r="R352" i="5" s="1"/>
  <c r="E353" i="5"/>
  <c r="I353" i="5"/>
  <c r="F352" i="5"/>
  <c r="K352" i="5"/>
  <c r="L352" i="5"/>
  <c r="M352" i="5" s="1"/>
  <c r="F353" i="5" l="1"/>
  <c r="C353" i="5"/>
  <c r="K353" i="5" l="1"/>
  <c r="Q353" i="5"/>
  <c r="R353" i="5" s="1"/>
  <c r="N353" i="5"/>
  <c r="O353" i="5" s="1"/>
  <c r="P353" i="5"/>
  <c r="I354" i="5"/>
  <c r="E354" i="5"/>
  <c r="J353" i="5"/>
  <c r="F354" i="5" l="1"/>
  <c r="C354" i="5"/>
  <c r="J354" i="5" s="1"/>
  <c r="K354" i="5" l="1"/>
  <c r="P354" i="5"/>
  <c r="N354" i="5"/>
  <c r="O354" i="5" s="1"/>
  <c r="Q354" i="5"/>
  <c r="R354" i="5" s="1"/>
  <c r="I355" i="5"/>
  <c r="E355" i="5"/>
  <c r="C355" i="5" s="1"/>
  <c r="J355" i="5" l="1"/>
  <c r="N355" i="5"/>
  <c r="O355" i="5" s="1"/>
  <c r="P355" i="5"/>
  <c r="Q355" i="5"/>
  <c r="R355" i="5" s="1"/>
  <c r="E356" i="5"/>
  <c r="F356" i="5" s="1"/>
  <c r="I356" i="5"/>
  <c r="F355" i="5"/>
  <c r="K355" i="5"/>
  <c r="L356" i="5" l="1"/>
  <c r="M356" i="5" s="1"/>
  <c r="C356" i="5"/>
  <c r="K356" i="5" l="1"/>
  <c r="N356" i="5"/>
  <c r="O356" i="5" s="1"/>
  <c r="Q356" i="5"/>
  <c r="R356" i="5" s="1"/>
  <c r="P356" i="5"/>
  <c r="J356" i="5"/>
</calcChain>
</file>

<file path=xl/comments1.xml><?xml version="1.0" encoding="utf-8"?>
<comments xmlns="http://schemas.openxmlformats.org/spreadsheetml/2006/main">
  <authors>
    <author>jvankirk</author>
    <author>sefritz</author>
    <author>twinb</author>
  </authors>
  <commentList>
    <comment ref="E205" authorId="0" shapeId="0">
      <text>
        <r>
          <rPr>
            <b/>
            <sz val="8"/>
            <color indexed="81"/>
            <rFont val="Tahoma"/>
            <family val="2"/>
          </rPr>
          <t>jvankirk:</t>
        </r>
        <r>
          <rPr>
            <sz val="8"/>
            <color indexed="81"/>
            <rFont val="Tahoma"/>
            <family val="2"/>
          </rPr>
          <t xml:space="preserve">
Under 5.3% cap.</t>
        </r>
      </text>
    </comment>
    <comment ref="E206" authorId="0" shapeId="0">
      <text>
        <r>
          <rPr>
            <b/>
            <sz val="8"/>
            <color indexed="81"/>
            <rFont val="Tahoma"/>
            <family val="2"/>
          </rPr>
          <t>jvankirk:</t>
        </r>
        <r>
          <rPr>
            <sz val="8"/>
            <color indexed="81"/>
            <rFont val="Tahoma"/>
            <family val="2"/>
          </rPr>
          <t xml:space="preserve">
Under 5.3% cap.</t>
        </r>
      </text>
    </comment>
    <comment ref="E207" authorId="0" shapeId="0">
      <text>
        <r>
          <rPr>
            <b/>
            <sz val="8"/>
            <color indexed="81"/>
            <rFont val="Tahoma"/>
            <family val="2"/>
          </rPr>
          <t>jvankirk:</t>
        </r>
        <r>
          <rPr>
            <sz val="8"/>
            <color indexed="81"/>
            <rFont val="Tahoma"/>
            <family val="2"/>
          </rPr>
          <t xml:space="preserve">
Under 5.3% cap.</t>
        </r>
      </text>
    </comment>
    <comment ref="E208" authorId="0" shapeId="0">
      <text>
        <r>
          <rPr>
            <b/>
            <sz val="8"/>
            <color indexed="81"/>
            <rFont val="Tahoma"/>
            <family val="2"/>
          </rPr>
          <t>jvankirk:</t>
        </r>
        <r>
          <rPr>
            <sz val="8"/>
            <color indexed="81"/>
            <rFont val="Tahoma"/>
            <family val="2"/>
          </rPr>
          <t xml:space="preserve">
Under 5.3% cap.</t>
        </r>
      </text>
    </comment>
    <comment ref="K209" authorId="1" shapeId="0">
      <text>
        <r>
          <rPr>
            <b/>
            <sz val="8"/>
            <color indexed="81"/>
            <rFont val="Tahoma"/>
            <family val="2"/>
          </rPr>
          <t>sefritz:</t>
        </r>
        <r>
          <rPr>
            <sz val="8"/>
            <color indexed="81"/>
            <rFont val="Tahoma"/>
            <family val="2"/>
          </rPr>
          <t xml:space="preserve">
Calculation changed to check 5.3% distribution cap against previous quarter's share value.</t>
        </r>
      </text>
    </comment>
    <comment ref="E232" authorId="2" shapeId="0">
      <text>
        <r>
          <rPr>
            <sz val="8"/>
            <color indexed="81"/>
            <rFont val="Tahoma"/>
            <family val="2"/>
          </rPr>
          <t>Under 5.3% cap
distribution under normal policy would have been 0.12867970</t>
        </r>
      </text>
    </comment>
  </commentList>
</comments>
</file>

<file path=xl/sharedStrings.xml><?xml version="1.0" encoding="utf-8"?>
<sst xmlns="http://schemas.openxmlformats.org/spreadsheetml/2006/main" count="507" uniqueCount="109">
  <si>
    <t>-</t>
  </si>
  <si>
    <t>Distribution</t>
  </si>
  <si>
    <t>Date</t>
  </si>
  <si>
    <t>Share Value</t>
  </si>
  <si>
    <t>Per Share</t>
  </si>
  <si>
    <t>u</t>
  </si>
  <si>
    <t>d</t>
  </si>
  <si>
    <t>*  The March 31, 1993 distribution was handled incorrectly at $0.048 per share.  It should have been</t>
  </si>
  <si>
    <t xml:space="preserve">         $0.049 per share.  $0.001 was added to the June 30, 1993 distribution.</t>
  </si>
  <si>
    <t>% inc/dec</t>
  </si>
  <si>
    <t>avg %</t>
  </si>
  <si>
    <t>E</t>
  </si>
  <si>
    <t xml:space="preserve">% of </t>
  </si>
  <si>
    <t>fy total</t>
  </si>
  <si>
    <t>fy %</t>
  </si>
  <si>
    <t>incr</t>
  </si>
  <si>
    <t>qtr to qtr</t>
  </si>
  <si>
    <t>A</t>
  </si>
  <si>
    <t>C</t>
  </si>
  <si>
    <t>G</t>
  </si>
  <si>
    <t>H</t>
  </si>
  <si>
    <t>I</t>
  </si>
  <si>
    <t>J</t>
  </si>
  <si>
    <t>K</t>
  </si>
  <si>
    <t>share value</t>
  </si>
  <si>
    <t>*</t>
  </si>
  <si>
    <t>Quarters in</t>
  </si>
  <si>
    <t>Average</t>
  </si>
  <si>
    <t>Return Rate</t>
  </si>
  <si>
    <t>Column</t>
  </si>
  <si>
    <t>Description</t>
  </si>
  <si>
    <t>Quarter end date</t>
  </si>
  <si>
    <t>B</t>
  </si>
  <si>
    <t>Status of the Share Value</t>
  </si>
  <si>
    <t>L</t>
  </si>
  <si>
    <t>M</t>
  </si>
  <si>
    <t>N</t>
  </si>
  <si>
    <t>O</t>
  </si>
  <si>
    <t>P</t>
  </si>
  <si>
    <t>Distribution Per Share</t>
  </si>
  <si>
    <t>Quarters in Distribution</t>
  </si>
  <si>
    <t>Average Share Value</t>
  </si>
  <si>
    <t>Percentage of Actual Share Value</t>
  </si>
  <si>
    <t>Fiscal Year Total Distribution Per Share</t>
  </si>
  <si>
    <t>Fiscal Year Percentage Increase</t>
  </si>
  <si>
    <t>Quarter to Quarter Percentage Increase and Decrease</t>
  </si>
  <si>
    <t>Average Percentage</t>
  </si>
  <si>
    <t>Calculated by market value before admissions and withdrawals divided by the total number of shares</t>
  </si>
  <si>
    <t>H / C</t>
  </si>
  <si>
    <t>4E / C</t>
  </si>
  <si>
    <t>Number of quarters included in the distribution per share calculation, currently at 28 quarters</t>
  </si>
  <si>
    <t>History and Projections Instructions</t>
  </si>
  <si>
    <t>Explanation</t>
  </si>
  <si>
    <t xml:space="preserve">*  We are not responsible for any differences in the attainment of the share rate or the distribution amount change of value over time. </t>
  </si>
  <si>
    <t>Distribution Target</t>
  </si>
  <si>
    <t>Target</t>
  </si>
  <si>
    <t>Annual yield for distributions, when using the average distribution model</t>
  </si>
  <si>
    <t>Average share value as a percentage of the current share value</t>
  </si>
  <si>
    <t>Average share value for the previous number of quarters included in the distribution per share calculation</t>
  </si>
  <si>
    <t>Total distribution earned per share for the current fiscal year</t>
  </si>
  <si>
    <t>Percentage of increase/decrease in fiscal year total distribution compared to last fiscal year</t>
  </si>
  <si>
    <t>U=Up, D=Down, E=Estimate *</t>
  </si>
  <si>
    <t>Percentage of increase/decrease in share value compared to the previous quarter</t>
  </si>
  <si>
    <t>Average percentage of increase/decrease of share value since September 1953 for analysis purposes</t>
  </si>
  <si>
    <t xml:space="preserve">*  We are not responsible for any differences in the attainment of the share value or the distribution amount change of value over time. </t>
  </si>
  <si>
    <t>*  Future share values are estimated based on the quarterly share value changes since September, 1953 and are provided for analysis purposes only and not the "opinion" of the University or any particular group at the University of Michigan.</t>
  </si>
  <si>
    <t>Share Value and Quarterly Distributions *</t>
  </si>
  <si>
    <r>
      <t xml:space="preserve">Share Value and Quarterly Distributions History and Projections </t>
    </r>
    <r>
      <rPr>
        <b/>
        <sz val="14"/>
        <rFont val="Times New Roman"/>
        <family val="1"/>
      </rPr>
      <t>*</t>
    </r>
  </si>
  <si>
    <t>5 Year Percentage Change</t>
  </si>
  <si>
    <t>Percentage change in share value from five years prior</t>
  </si>
  <si>
    <t>Return rate on Endowment value (distributions for year plus difference in share value for one year divided by beginning share value)</t>
  </si>
  <si>
    <t>Dist. Target</t>
  </si>
  <si>
    <t>Calculated</t>
  </si>
  <si>
    <t>Q</t>
  </si>
  <si>
    <t>Annualized Distribution as % of previous qtr. share value</t>
  </si>
  <si>
    <t>Current quarter distribution rate (*4 to annualize) as a percentage of the previous quarter share value</t>
  </si>
  <si>
    <t>Annualized Dist. As</t>
  </si>
  <si>
    <t>% of previous quarter</t>
  </si>
  <si>
    <t xml:space="preserve">Quarterly  </t>
  </si>
  <si>
    <t>Return</t>
  </si>
  <si>
    <t xml:space="preserve">Projected  </t>
  </si>
  <si>
    <t>Quarterly</t>
  </si>
  <si>
    <t>% Change</t>
  </si>
  <si>
    <t>5 Year</t>
  </si>
  <si>
    <t>value</t>
  </si>
  <si>
    <t>actual share</t>
  </si>
  <si>
    <t>distribution/</t>
  </si>
  <si>
    <t>share</t>
  </si>
  <si>
    <t>*  Effective July 1, 2010 (with the September 30, 2010 distribution), the distribution rate per share will be gradually reduced until the rate reaches 4.5%.  After such time the quarterly distributions will be made at an annual rate of 4.5% of the 1 quarter lagged, 28 quarter moving average market value of fund shares, provided that distributions do not exceed 5.3% of current market value.</t>
  </si>
  <si>
    <t>Annual</t>
  </si>
  <si>
    <t>*  Future share values are estimated based projections provided by the Investment Office.  These estimates are provided for analysis purposes only.</t>
  </si>
  <si>
    <t>The share value file gives the history and estimates of the share value and distribution per share for the University of Michigan Endowment Pool.  The quarterly distributions are made at an annual rate of 4.5% of the 1 quarter lagged, 28 quarter moving average market value of fund shares, provided that distributions do not exceed 5.3% of current market value.  The share value and distribution per share are updated quarterly (9/30, 12/31, 3/31 and 6/30).</t>
  </si>
  <si>
    <t>Calculation of the average of previous 28 (or number of quarters included - Column F) share values multiplied by our distribution rate of 4.5% divided by 4 (quarters in a year), provided that distributions do not exceed 5.3% of current market where that were they will be capped</t>
  </si>
  <si>
    <t>*  The quarterly distributions are made at an annual rate of 4.5% of the 1 quarter lagged, 28 quarter moving average market value of fund shares, provided that distributions do not exceed 5.3% of current market value.</t>
  </si>
  <si>
    <t>***</t>
  </si>
  <si>
    <t>*** Changed to an annualized rate of return of 8.5% less 25 basis points for investment expenses in line with University expected nominal returns</t>
  </si>
  <si>
    <t>Quarter</t>
  </si>
  <si>
    <t>Share Rate</t>
  </si>
  <si>
    <t>Distribution Rate</t>
  </si>
  <si>
    <t>**</t>
  </si>
  <si>
    <t>Average of the 28 rates above</t>
  </si>
  <si>
    <t>Use 4.5%</t>
  </si>
  <si>
    <t>Divide by 4 (quarterly amount)</t>
  </si>
  <si>
    <t>TBD</t>
  </si>
  <si>
    <t>(12.20891620 x .045)</t>
  </si>
  <si>
    <t>=</t>
  </si>
  <si>
    <t>(6/30/09 - 3/31/2016)</t>
  </si>
  <si>
    <t>**** Changed to an annualized rate of return of 7.0% less 25 basis points for investment expenses in line with University expected nominal returns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</si>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</sst>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quot;$&quot;* #,##0.00_);_(&quot;$&quot;* \(#,##0.00\);_(&quot;$&quot;* &quot;-&quot;??_);_(@_)"/>
    <numFmt numFmtId="43" formatCode="_(* #,##0.00_);_(* \(#,##0.00\);_(* &quot;-&quot;??_);_(@_)"/>
    <numFmt numFmtId="164" formatCode="dd\-mmm\-yy_)"/>
    <numFmt numFmtId="165" formatCode="#,##0.0000_);\(#,##0.0000\)"/>
    <numFmt numFmtId="166" formatCode="#,##0.00000000_);\(#,##0.00000000\)"/>
    <numFmt numFmtId="167" formatCode="#,##0.0000000_);\(#,##0.0000000\)"/>
    <numFmt numFmtId="168" formatCode="#,##0.000_);\(#,##0.000\)"/>
    <numFmt numFmtId="169" formatCode="mmm\-yy_)"/>
    <numFmt numFmtId="170" formatCode="_(* #,##0.00000000_);_(* \(#,##0.00000000\);_(* &quot;-&quot;??_);_(@_)"/>
    <numFmt numFmtId="171" formatCode="#,##0.000000_);\(#,##0.000000\)"/>
    <numFmt numFmtId="172" formatCode="0.000%"/>
  </numFmts>
  <fonts count="27" x14ac:knownFonts="1">
    <font>
      <sz val="11"/>
      <name val="Tms Rm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color indexed="81"/>
      <name val="Tahoma"/>
      <family val="2"/>
    </font>
    <font>
      <b/>
      <sz val="8"/>
      <color indexed="81"/>
      <name val="Tahoma"/>
      <family val="2"/>
    </font>
    <font>
      <b/>
      <sz val="11"/>
      <name val="Calibri"/>
      <family val="2"/>
      <scheme val="minor"/>
    </font>
    <font>
      <sz val="11"/>
      <name val="Calibri"/>
      <family val="2"/>
      <scheme val="minor"/>
    </font>
    <font>
      <sz val="12"/>
      <name val="Calibri"/>
      <family val="2"/>
      <scheme val="minor"/>
    </font>
    <font>
      <b/>
      <u/>
      <sz val="11"/>
      <name val="Tms Rmn"/>
    </font>
    <font>
      <sz val="11"/>
      <name val="Times New Roman"/>
      <family val="1"/>
    </font>
    <font>
      <b/>
      <sz val="18"/>
      <name val="Times New Roman"/>
      <family val="1"/>
    </font>
    <font>
      <b/>
      <sz val="16"/>
      <name val="Times New Roman"/>
      <family val="1"/>
    </font>
    <font>
      <b/>
      <u/>
      <sz val="12"/>
      <name val="Times New Roman"/>
      <family val="1"/>
    </font>
    <font>
      <sz val="12"/>
      <name val="Times New Roman"/>
      <family val="1"/>
    </font>
    <font>
      <b/>
      <sz val="20"/>
      <name val="Times New Roman"/>
      <family val="1"/>
    </font>
    <font>
      <b/>
      <sz val="14"/>
      <name val="Times New Roman"/>
      <family val="1"/>
    </font>
    <font>
      <sz val="10"/>
      <name val="Arial"/>
      <family val="2"/>
    </font>
    <font>
      <sz val="11"/>
      <name val="Tms Rmn"/>
    </font>
    <font>
      <sz val="10"/>
      <name val="Arial Unicode MS"/>
      <family val="2"/>
    </font>
    <font>
      <b/>
      <sz val="10"/>
      <name val="Arial Unicode MS"/>
      <family val="2"/>
    </font>
    <font>
      <sz val="10"/>
      <name val="Arial Unicode MS"/>
      <family val="2"/>
    </font>
    <font>
      <b/>
      <sz val="10"/>
      <name val="Arial Unicode MS"/>
      <family val="2"/>
    </font>
    <font>
      <sz val="10"/>
      <name val="Arial"/>
      <family val="2"/>
    </font>
  </fonts>
  <fills count="9">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theme="0"/>
        <bgColor indexed="64"/>
      </patternFill>
    </fill>
    <fill>
      <patternFill patternType="solid">
        <fgColor rgb="FF92D050"/>
        <bgColor indexed="64"/>
      </patternFill>
    </fill>
    <fill>
      <patternFill patternType="solid">
        <fgColor rgb="FFFFC000"/>
        <bgColor indexed="64"/>
      </patternFill>
    </fill>
    <fill>
      <patternFill patternType="solid">
        <fgColor rgb="FFCCECFF"/>
        <bgColor indexed="64"/>
      </patternFill>
    </fill>
    <fill>
      <patternFill patternType="solid">
        <fgColor rgb="FFFFFF00"/>
        <bgColor indexed="64"/>
      </patternFill>
    </fill>
  </fills>
  <borders count="2">
    <border>
      <left/>
      <right/>
      <top/>
      <bottom/>
      <diagonal/>
    </border>
    <border>
      <left/>
      <right/>
      <top/>
      <bottom style="thin">
        <color indexed="64"/>
      </bottom>
      <diagonal/>
    </border>
  </borders>
  <cellStyleXfs count="14523">
    <xf numFmtId="39" fontId="0" fillId="0" borderId="0"/>
    <xf numFmtId="43" fontId="6" fillId="0" borderId="0" applyFont="0" applyFill="0" applyBorder="0" applyAlignment="0" applyProtection="0"/>
    <xf numFmtId="9" fontId="6" fillId="0" borderId="0" applyFont="0" applyFill="0" applyBorder="0" applyAlignment="0" applyProtection="0"/>
    <xf numFmtId="0" fontId="20" fillId="0" borderId="0"/>
    <xf numFmtId="44" fontId="6" fillId="0" borderId="0" applyFont="0" applyFill="0" applyBorder="0" applyAlignment="0" applyProtection="0"/>
    <xf numFmtId="49" fontId="6" fillId="0" borderId="0"/>
    <xf numFmtId="0" fontId="5"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5" fillId="0" borderId="0"/>
    <xf numFmtId="0" fontId="4" fillId="0" borderId="0"/>
    <xf numFmtId="0" fontId="4" fillId="0" borderId="0"/>
    <xf numFmtId="39" fontId="21" fillId="0" borderId="0"/>
    <xf numFmtId="0" fontId="6"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43" fontId="2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43" fontId="25" fillId="0" borderId="0" applyFont="0" applyFill="0" applyBorder="0" applyAlignment="0" applyProtection="0"/>
    <xf numFmtId="0" fontId="6" fillId="0" borderId="0"/>
    <xf numFmtId="0" fontId="6" fillId="0" borderId="0"/>
    <xf numFmtId="39"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5" fillId="0" borderId="0" applyFont="0" applyFill="0" applyBorder="0" applyAlignment="0" applyProtection="0"/>
    <xf numFmtId="0" fontId="6"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43" fontId="23" fillId="0" borderId="0" applyFont="0" applyFill="0" applyBorder="0" applyAlignment="0" applyProtection="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3" fillId="0" borderId="0" applyFont="0" applyFill="0" applyBorder="0" applyAlignment="0" applyProtection="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43" fontId="2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3" fillId="0" borderId="0" applyFont="0" applyFill="0" applyBorder="0" applyAlignment="0" applyProtection="0"/>
    <xf numFmtId="0" fontId="2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08">
    <xf numFmtId="39" fontId="0" fillId="0" borderId="0" xfId="0"/>
    <xf numFmtId="39" fontId="9" fillId="0" borderId="0" xfId="0" applyFont="1" applyAlignment="1">
      <alignment horizontal="center"/>
    </xf>
    <xf numFmtId="39" fontId="10" fillId="0" borderId="0" xfId="0" applyFont="1"/>
    <xf numFmtId="37" fontId="10" fillId="0" borderId="0" xfId="0" applyNumberFormat="1" applyFont="1"/>
    <xf numFmtId="39" fontId="10" fillId="0" borderId="0" xfId="0" applyFont="1" applyAlignment="1">
      <alignment horizontal="center"/>
    </xf>
    <xf numFmtId="37" fontId="10" fillId="0" borderId="0" xfId="0" applyNumberFormat="1" applyFont="1" applyAlignment="1">
      <alignment horizontal="right"/>
    </xf>
    <xf numFmtId="37" fontId="10" fillId="0" borderId="0" xfId="0" applyNumberFormat="1" applyFont="1" applyAlignment="1" applyProtection="1">
      <alignment horizontal="right"/>
    </xf>
    <xf numFmtId="39" fontId="10" fillId="0" borderId="0" xfId="0" applyFont="1" applyAlignment="1">
      <alignment horizontal="fill"/>
    </xf>
    <xf numFmtId="168" fontId="10" fillId="0" borderId="0" xfId="0" applyNumberFormat="1" applyFont="1" applyAlignment="1" applyProtection="1">
      <alignment horizontal="fill"/>
    </xf>
    <xf numFmtId="37" fontId="10" fillId="0" borderId="0" xfId="0" applyNumberFormat="1" applyFont="1" applyAlignment="1" applyProtection="1">
      <alignment horizontal="fill"/>
    </xf>
    <xf numFmtId="169" fontId="10" fillId="0" borderId="0" xfId="0" applyNumberFormat="1" applyFont="1" applyProtection="1"/>
    <xf numFmtId="166" fontId="10" fillId="0" borderId="0" xfId="0" applyNumberFormat="1" applyFont="1" applyFill="1" applyProtection="1"/>
    <xf numFmtId="10" fontId="10" fillId="0" borderId="0" xfId="2" applyNumberFormat="1" applyFont="1"/>
    <xf numFmtId="167" fontId="10" fillId="0" borderId="0" xfId="0" applyNumberFormat="1" applyFont="1"/>
    <xf numFmtId="168" fontId="10" fillId="0" borderId="0" xfId="0" applyNumberFormat="1" applyFont="1" applyProtection="1"/>
    <xf numFmtId="167" fontId="10" fillId="0" borderId="0" xfId="0" applyNumberFormat="1" applyFont="1" applyFill="1" applyAlignment="1" applyProtection="1">
      <alignment horizontal="right"/>
    </xf>
    <xf numFmtId="37" fontId="10" fillId="0" borderId="0" xfId="0" applyNumberFormat="1" applyFont="1" applyFill="1" applyAlignment="1" applyProtection="1">
      <alignment horizontal="right"/>
    </xf>
    <xf numFmtId="164" fontId="10" fillId="0" borderId="0" xfId="0" applyNumberFormat="1" applyFont="1" applyProtection="1"/>
    <xf numFmtId="165" fontId="10" fillId="0" borderId="0" xfId="0" applyNumberFormat="1" applyFont="1" applyProtection="1"/>
    <xf numFmtId="39" fontId="10" fillId="0" borderId="0" xfId="0" applyNumberFormat="1" applyFont="1" applyProtection="1"/>
    <xf numFmtId="10" fontId="10" fillId="0" borderId="0" xfId="2" applyNumberFormat="1" applyFont="1" applyProtection="1"/>
    <xf numFmtId="10" fontId="10" fillId="0" borderId="0" xfId="0" applyNumberFormat="1" applyFont="1" applyProtection="1"/>
    <xf numFmtId="166" fontId="10" fillId="0" borderId="0" xfId="0" applyNumberFormat="1" applyFont="1"/>
    <xf numFmtId="164" fontId="10" fillId="0" borderId="0" xfId="0" applyNumberFormat="1" applyFont="1" applyBorder="1" applyProtection="1"/>
    <xf numFmtId="39" fontId="10" fillId="0" borderId="0" xfId="0" applyFont="1" applyBorder="1"/>
    <xf numFmtId="39" fontId="10" fillId="0" borderId="0" xfId="0" applyFont="1" applyFill="1" applyBorder="1"/>
    <xf numFmtId="10" fontId="10" fillId="0" borderId="0" xfId="0" applyNumberFormat="1" applyFont="1" applyBorder="1" applyProtection="1"/>
    <xf numFmtId="167" fontId="10" fillId="0" borderId="0" xfId="0" applyNumberFormat="1" applyFont="1" applyBorder="1"/>
    <xf numFmtId="168" fontId="10" fillId="0" borderId="0" xfId="0" applyNumberFormat="1" applyFont="1" applyBorder="1" applyProtection="1"/>
    <xf numFmtId="10" fontId="10" fillId="0" borderId="0" xfId="2" applyNumberFormat="1" applyFont="1" applyBorder="1" applyProtection="1"/>
    <xf numFmtId="39" fontId="10" fillId="0" borderId="0" xfId="0" applyNumberFormat="1" applyFont="1" applyBorder="1" applyProtection="1"/>
    <xf numFmtId="168" fontId="10" fillId="0" borderId="0" xfId="0" applyNumberFormat="1" applyFont="1" applyBorder="1"/>
    <xf numFmtId="39" fontId="10" fillId="0" borderId="0" xfId="0" applyFont="1" applyFill="1"/>
    <xf numFmtId="164" fontId="10" fillId="0" borderId="0" xfId="0" applyNumberFormat="1" applyFont="1" applyFill="1" applyProtection="1"/>
    <xf numFmtId="10" fontId="10" fillId="0" borderId="0" xfId="0" applyNumberFormat="1" applyFont="1" applyFill="1" applyProtection="1"/>
    <xf numFmtId="167" fontId="10" fillId="0" borderId="0" xfId="0" applyNumberFormat="1" applyFont="1" applyFill="1"/>
    <xf numFmtId="168" fontId="10" fillId="0" borderId="0" xfId="0" applyNumberFormat="1" applyFont="1" applyFill="1" applyProtection="1"/>
    <xf numFmtId="10" fontId="10" fillId="0" borderId="0" xfId="2" applyNumberFormat="1" applyFont="1" applyFill="1" applyProtection="1"/>
    <xf numFmtId="10" fontId="10" fillId="0" borderId="0" xfId="2" applyNumberFormat="1" applyFont="1" applyFill="1"/>
    <xf numFmtId="39" fontId="10" fillId="0" borderId="0" xfId="0" applyNumberFormat="1" applyFont="1" applyFill="1" applyProtection="1"/>
    <xf numFmtId="166" fontId="10" fillId="2" borderId="0" xfId="0" applyNumberFormat="1" applyFont="1" applyFill="1" applyProtection="1"/>
    <xf numFmtId="170" fontId="10" fillId="0" borderId="0" xfId="1" applyNumberFormat="1" applyFont="1"/>
    <xf numFmtId="167" fontId="10" fillId="0" borderId="0" xfId="0" applyNumberFormat="1" applyFont="1" applyProtection="1"/>
    <xf numFmtId="39" fontId="11" fillId="0" borderId="0" xfId="0" applyFont="1"/>
    <xf numFmtId="39" fontId="12" fillId="0" borderId="0" xfId="0" applyFont="1" applyAlignment="1">
      <alignment horizontal="center"/>
    </xf>
    <xf numFmtId="166" fontId="10" fillId="0" borderId="0" xfId="0" applyNumberFormat="1" applyFont="1" applyAlignment="1">
      <alignment horizontal="right"/>
    </xf>
    <xf numFmtId="166" fontId="10" fillId="0" borderId="0" xfId="0" applyNumberFormat="1" applyFont="1" applyAlignment="1" applyProtection="1">
      <alignment horizontal="right"/>
    </xf>
    <xf numFmtId="166" fontId="10" fillId="0" borderId="0" xfId="0" applyNumberFormat="1" applyFont="1" applyAlignment="1" applyProtection="1">
      <alignment horizontal="fill"/>
    </xf>
    <xf numFmtId="166" fontId="10" fillId="0" borderId="0" xfId="0" applyNumberFormat="1" applyFont="1" applyFill="1" applyAlignment="1" applyProtection="1">
      <alignment horizontal="right"/>
    </xf>
    <xf numFmtId="166" fontId="10" fillId="3" borderId="0" xfId="0" applyNumberFormat="1" applyFont="1" applyFill="1" applyAlignment="1" applyProtection="1">
      <alignment horizontal="right"/>
    </xf>
    <xf numFmtId="39" fontId="0" fillId="4" borderId="0" xfId="0" applyFill="1"/>
    <xf numFmtId="39" fontId="16" fillId="4" borderId="0" xfId="0" applyFont="1" applyFill="1" applyAlignment="1">
      <alignment horizontal="center"/>
    </xf>
    <xf numFmtId="39" fontId="18" fillId="4" borderId="0" xfId="0" applyFont="1" applyFill="1" applyAlignment="1">
      <alignment horizontal="center"/>
    </xf>
    <xf numFmtId="39" fontId="10" fillId="0" borderId="0" xfId="0" applyFont="1" applyAlignment="1">
      <alignment vertical="top" wrapText="1"/>
    </xf>
    <xf numFmtId="39" fontId="13" fillId="0" borderId="0" xfId="0" applyFont="1" applyFill="1" applyBorder="1" applyAlignment="1">
      <alignment vertical="top"/>
    </xf>
    <xf numFmtId="39" fontId="13" fillId="0" borderId="0" xfId="0" applyFont="1" applyFill="1" applyBorder="1" applyAlignment="1">
      <alignment vertical="top" wrapText="1"/>
    </xf>
    <xf numFmtId="39" fontId="18" fillId="4" borderId="0" xfId="0" applyFont="1" applyFill="1" applyAlignment="1">
      <alignment horizontal="center"/>
    </xf>
    <xf numFmtId="10" fontId="10" fillId="0" borderId="0" xfId="2" applyNumberFormat="1" applyFont="1" applyAlignment="1" applyProtection="1">
      <alignment horizontal="right"/>
    </xf>
    <xf numFmtId="166" fontId="10" fillId="0" borderId="0" xfId="0" applyNumberFormat="1" applyFont="1" applyAlignment="1">
      <alignment horizontal="center"/>
    </xf>
    <xf numFmtId="166" fontId="10" fillId="0" borderId="0" xfId="0" applyNumberFormat="1" applyFont="1" applyAlignment="1" applyProtection="1">
      <alignment horizontal="center"/>
    </xf>
    <xf numFmtId="10" fontId="10" fillId="0" borderId="0" xfId="2" applyNumberFormat="1" applyFont="1" applyFill="1" applyAlignment="1" applyProtection="1">
      <alignment horizontal="right"/>
    </xf>
    <xf numFmtId="39" fontId="9" fillId="5" borderId="0" xfId="0" applyFont="1" applyFill="1" applyAlignment="1">
      <alignment horizontal="center"/>
    </xf>
    <xf numFmtId="39" fontId="10" fillId="5" borderId="0" xfId="0" applyFont="1" applyFill="1"/>
    <xf numFmtId="39" fontId="10" fillId="5" borderId="0" xfId="0" applyFont="1" applyFill="1" applyAlignment="1">
      <alignment horizontal="fill"/>
    </xf>
    <xf numFmtId="10" fontId="10" fillId="5" borderId="0" xfId="2" applyNumberFormat="1" applyFont="1" applyFill="1"/>
    <xf numFmtId="39" fontId="10" fillId="5" borderId="0" xfId="0" applyFont="1" applyFill="1" applyAlignment="1">
      <alignment horizontal="center"/>
    </xf>
    <xf numFmtId="171" fontId="10" fillId="5" borderId="0" xfId="0" applyNumberFormat="1" applyFont="1" applyFill="1"/>
    <xf numFmtId="39" fontId="18" fillId="6" borderId="0" xfId="0" applyFont="1" applyFill="1" applyAlignment="1">
      <alignment horizontal="center"/>
    </xf>
    <xf numFmtId="39" fontId="10" fillId="6" borderId="0" xfId="0" applyFont="1" applyFill="1"/>
    <xf numFmtId="39" fontId="10" fillId="6" borderId="0" xfId="0" applyFont="1" applyFill="1" applyAlignment="1">
      <alignment horizontal="center"/>
    </xf>
    <xf numFmtId="39" fontId="10" fillId="6" borderId="0" xfId="0" applyFont="1" applyFill="1" applyAlignment="1">
      <alignment horizontal="fill"/>
    </xf>
    <xf numFmtId="9" fontId="10" fillId="6" borderId="0" xfId="2" applyFont="1" applyFill="1"/>
    <xf numFmtId="10" fontId="10" fillId="6" borderId="0" xfId="2" applyNumberFormat="1" applyFont="1" applyFill="1"/>
    <xf numFmtId="39" fontId="10" fillId="0" borderId="0" xfId="0" applyFont="1" applyAlignment="1">
      <alignment horizontal="center" vertical="top"/>
    </xf>
    <xf numFmtId="39" fontId="10" fillId="0" borderId="0" xfId="0" applyFont="1" applyFill="1" applyAlignment="1">
      <alignment horizontal="center"/>
    </xf>
    <xf numFmtId="37" fontId="10" fillId="0" borderId="0" xfId="0" applyNumberFormat="1" applyFont="1" applyAlignment="1">
      <alignment horizontal="center"/>
    </xf>
    <xf numFmtId="37" fontId="10" fillId="0" borderId="0" xfId="0" applyNumberFormat="1" applyFont="1" applyAlignment="1" applyProtection="1">
      <alignment horizontal="center"/>
    </xf>
    <xf numFmtId="168" fontId="10" fillId="0" borderId="0" xfId="0" applyNumberFormat="1" applyFont="1" applyAlignment="1" applyProtection="1">
      <alignment horizontal="center"/>
    </xf>
    <xf numFmtId="39" fontId="13" fillId="6" borderId="0" xfId="0" applyFont="1" applyFill="1" applyBorder="1" applyAlignment="1">
      <alignment horizontal="center" vertical="top"/>
    </xf>
    <xf numFmtId="10" fontId="10" fillId="6" borderId="0" xfId="2" applyNumberFormat="1" applyFont="1" applyFill="1" applyBorder="1"/>
    <xf numFmtId="166" fontId="10" fillId="0" borderId="0" xfId="0" applyNumberFormat="1" applyFont="1" applyFill="1" applyAlignment="1">
      <alignment horizontal="right"/>
    </xf>
    <xf numFmtId="37" fontId="10" fillId="0" borderId="0" xfId="0" applyNumberFormat="1" applyFont="1" applyFill="1" applyAlignment="1">
      <alignment horizontal="right"/>
    </xf>
    <xf numFmtId="39" fontId="9" fillId="0" borderId="0" xfId="0" applyFont="1" applyFill="1" applyAlignment="1">
      <alignment horizontal="center"/>
    </xf>
    <xf numFmtId="172" fontId="10" fillId="5" borderId="0" xfId="2" applyNumberFormat="1" applyFont="1" applyFill="1"/>
    <xf numFmtId="166" fontId="10" fillId="7" borderId="0" xfId="0" applyNumberFormat="1" applyFont="1" applyFill="1" applyProtection="1"/>
    <xf numFmtId="9" fontId="10" fillId="0" borderId="0" xfId="2" applyFont="1"/>
    <xf numFmtId="164" fontId="10" fillId="0" borderId="0" xfId="0" applyNumberFormat="1" applyFont="1" applyFill="1" applyBorder="1" applyProtection="1"/>
    <xf numFmtId="167" fontId="10" fillId="7" borderId="0" xfId="0" quotePrefix="1" applyNumberFormat="1" applyFont="1" applyFill="1" applyAlignment="1" applyProtection="1">
      <alignment horizontal="right"/>
    </xf>
    <xf numFmtId="167" fontId="10" fillId="0" borderId="0" xfId="0" quotePrefix="1" applyNumberFormat="1" applyFont="1" applyFill="1" applyAlignment="1" applyProtection="1">
      <alignment horizontal="right"/>
    </xf>
    <xf numFmtId="167" fontId="10" fillId="3" borderId="0" xfId="0" applyNumberFormat="1" applyFont="1" applyFill="1" applyAlignment="1" applyProtection="1">
      <alignment horizontal="right"/>
    </xf>
    <xf numFmtId="167" fontId="10" fillId="0" borderId="0" xfId="0" applyNumberFormat="1" applyFont="1" applyAlignment="1" applyProtection="1">
      <alignment horizontal="right"/>
    </xf>
    <xf numFmtId="167" fontId="10" fillId="0" borderId="0" xfId="0" applyNumberFormat="1" applyFont="1" applyFill="1" applyProtection="1"/>
    <xf numFmtId="172" fontId="10" fillId="5" borderId="0" xfId="10" applyNumberFormat="1" applyFont="1" applyFill="1"/>
    <xf numFmtId="39" fontId="10" fillId="0" borderId="0" xfId="41" applyFont="1"/>
    <xf numFmtId="39" fontId="10" fillId="0" borderId="0" xfId="41" applyFont="1" applyFill="1"/>
    <xf numFmtId="164" fontId="10" fillId="7" borderId="0" xfId="0" applyNumberFormat="1" applyFont="1" applyFill="1" applyBorder="1" applyProtection="1"/>
    <xf numFmtId="14" fontId="10" fillId="0" borderId="0" xfId="0" applyNumberFormat="1" applyFont="1"/>
    <xf numFmtId="168" fontId="10" fillId="0" borderId="0" xfId="0" applyNumberFormat="1" applyFont="1"/>
    <xf numFmtId="167" fontId="10" fillId="8" borderId="0" xfId="0" applyNumberFormat="1" applyFont="1" applyFill="1"/>
    <xf numFmtId="166" fontId="10" fillId="0" borderId="1" xfId="0" applyNumberFormat="1" applyFont="1" applyBorder="1"/>
    <xf numFmtId="39" fontId="10" fillId="4" borderId="0" xfId="0" applyFont="1" applyFill="1" applyAlignment="1">
      <alignment vertical="top" wrapText="1"/>
    </xf>
    <xf numFmtId="39" fontId="14" fillId="4" borderId="0" xfId="0" applyFont="1" applyFill="1" applyAlignment="1">
      <alignment horizontal="center"/>
    </xf>
    <xf numFmtId="39" fontId="17" fillId="4" borderId="0" xfId="0" applyFont="1" applyFill="1" applyAlignment="1">
      <alignment horizontal="left" vertical="center" wrapText="1"/>
    </xf>
    <xf numFmtId="39" fontId="15" fillId="4" borderId="0" xfId="0" applyFont="1" applyFill="1" applyAlignment="1">
      <alignment horizontal="center"/>
    </xf>
    <xf numFmtId="39" fontId="18" fillId="4" borderId="0" xfId="0" applyFont="1" applyFill="1" applyAlignment="1">
      <alignment horizontal="center"/>
    </xf>
    <xf numFmtId="39" fontId="10" fillId="0" borderId="0" xfId="0" applyFont="1" applyAlignment="1">
      <alignment horizontal="left" vertical="top" wrapText="1"/>
    </xf>
    <xf numFmtId="39" fontId="10" fillId="0" borderId="0" xfId="0" applyFont="1" applyFill="1" applyAlignment="1">
      <alignment horizontal="left" vertical="top" wrapText="1"/>
    </xf>
    <xf numFmtId="39" fontId="10" fillId="0" borderId="0" xfId="0" applyFont="1" applyFill="1" applyAlignment="1">
      <alignment wrapText="1"/>
    </xf>
  </cellXfs>
  <cellStyles count="14523">
    <cellStyle name="Comma" xfId="1" builtinId="3"/>
    <cellStyle name="Comma 2" xfId="8"/>
    <cellStyle name="Comma 3" xfId="28"/>
    <cellStyle name="Comma 3 2" xfId="101"/>
    <cellStyle name="Comma 3 2 2" xfId="273"/>
    <cellStyle name="Comma 3 2 3" xfId="188"/>
    <cellStyle name="Comma 3 3" xfId="119"/>
    <cellStyle name="Comma 3 3 2" xfId="712"/>
    <cellStyle name="Comma 3 4" xfId="38"/>
    <cellStyle name="Comma 3 4 2" xfId="213"/>
    <cellStyle name="Currency 2" xfId="9"/>
    <cellStyle name="Currency 3" xfId="4"/>
    <cellStyle name="Normal" xfId="0" builtinId="0"/>
    <cellStyle name="Normal 2" xfId="7"/>
    <cellStyle name="Normal 2 2" xfId="11"/>
    <cellStyle name="Normal 2 3" xfId="39"/>
    <cellStyle name="Normal 2 4" xfId="41"/>
    <cellStyle name="Normal 3" xfId="6"/>
    <cellStyle name="Normal 3 10" xfId="29"/>
    <cellStyle name="Normal 3 10 10" xfId="204"/>
    <cellStyle name="Normal 3 10 2" xfId="354"/>
    <cellStyle name="Normal 3 10 2 2" xfId="646"/>
    <cellStyle name="Normal 3 10 2 2 2" xfId="1525"/>
    <cellStyle name="Normal 3 10 2 2 2 2" xfId="3277"/>
    <cellStyle name="Normal 3 10 2 2 2 2 2" xfId="6875"/>
    <cellStyle name="Normal 3 10 2 2 2 2 2 2" xfId="14071"/>
    <cellStyle name="Normal 3 10 2 2 2 2 3" xfId="10473"/>
    <cellStyle name="Normal 3 10 2 2 2 3" xfId="5123"/>
    <cellStyle name="Normal 3 10 2 2 2 3 2" xfId="12319"/>
    <cellStyle name="Normal 3 10 2 2 2 4" xfId="8721"/>
    <cellStyle name="Normal 3 10 2 2 3" xfId="2401"/>
    <cellStyle name="Normal 3 10 2 2 3 2" xfId="5999"/>
    <cellStyle name="Normal 3 10 2 2 3 2 2" xfId="13195"/>
    <cellStyle name="Normal 3 10 2 2 3 3" xfId="9597"/>
    <cellStyle name="Normal 3 10 2 2 4" xfId="4247"/>
    <cellStyle name="Normal 3 10 2 2 4 2" xfId="11443"/>
    <cellStyle name="Normal 3 10 2 2 5" xfId="7845"/>
    <cellStyle name="Normal 3 10 2 3" xfId="941"/>
    <cellStyle name="Normal 3 10 2 3 2" xfId="1817"/>
    <cellStyle name="Normal 3 10 2 3 2 2" xfId="3569"/>
    <cellStyle name="Normal 3 10 2 3 2 2 2" xfId="7167"/>
    <cellStyle name="Normal 3 10 2 3 2 2 2 2" xfId="14363"/>
    <cellStyle name="Normal 3 10 2 3 2 2 3" xfId="10765"/>
    <cellStyle name="Normal 3 10 2 3 2 3" xfId="5415"/>
    <cellStyle name="Normal 3 10 2 3 2 3 2" xfId="12611"/>
    <cellStyle name="Normal 3 10 2 3 2 4" xfId="9013"/>
    <cellStyle name="Normal 3 10 2 3 3" xfId="2693"/>
    <cellStyle name="Normal 3 10 2 3 3 2" xfId="6291"/>
    <cellStyle name="Normal 3 10 2 3 3 2 2" xfId="13487"/>
    <cellStyle name="Normal 3 10 2 3 3 3" xfId="9889"/>
    <cellStyle name="Normal 3 10 2 3 4" xfId="4539"/>
    <cellStyle name="Normal 3 10 2 3 4 2" xfId="11735"/>
    <cellStyle name="Normal 3 10 2 3 5" xfId="8137"/>
    <cellStyle name="Normal 3 10 2 4" xfId="1233"/>
    <cellStyle name="Normal 3 10 2 4 2" xfId="2985"/>
    <cellStyle name="Normal 3 10 2 4 2 2" xfId="6583"/>
    <cellStyle name="Normal 3 10 2 4 2 2 2" xfId="13779"/>
    <cellStyle name="Normal 3 10 2 4 2 3" xfId="10181"/>
    <cellStyle name="Normal 3 10 2 4 3" xfId="4831"/>
    <cellStyle name="Normal 3 10 2 4 3 2" xfId="12027"/>
    <cellStyle name="Normal 3 10 2 4 4" xfId="8429"/>
    <cellStyle name="Normal 3 10 2 5" xfId="2109"/>
    <cellStyle name="Normal 3 10 2 5 2" xfId="5707"/>
    <cellStyle name="Normal 3 10 2 5 2 2" xfId="12903"/>
    <cellStyle name="Normal 3 10 2 5 3" xfId="9305"/>
    <cellStyle name="Normal 3 10 2 6" xfId="3955"/>
    <cellStyle name="Normal 3 10 2 6 2" xfId="11151"/>
    <cellStyle name="Normal 3 10 2 7" xfId="7553"/>
    <cellStyle name="Normal 3 10 3" xfId="500"/>
    <cellStyle name="Normal 3 10 3 2" xfId="1379"/>
    <cellStyle name="Normal 3 10 3 2 2" xfId="3131"/>
    <cellStyle name="Normal 3 10 3 2 2 2" xfId="6729"/>
    <cellStyle name="Normal 3 10 3 2 2 2 2" xfId="13925"/>
    <cellStyle name="Normal 3 10 3 2 2 3" xfId="10327"/>
    <cellStyle name="Normal 3 10 3 2 3" xfId="4977"/>
    <cellStyle name="Normal 3 10 3 2 3 2" xfId="12173"/>
    <cellStyle name="Normal 3 10 3 2 4" xfId="8575"/>
    <cellStyle name="Normal 3 10 3 3" xfId="2255"/>
    <cellStyle name="Normal 3 10 3 3 2" xfId="5853"/>
    <cellStyle name="Normal 3 10 3 3 2 2" xfId="13049"/>
    <cellStyle name="Normal 3 10 3 3 3" xfId="9451"/>
    <cellStyle name="Normal 3 10 3 4" xfId="4101"/>
    <cellStyle name="Normal 3 10 3 4 2" xfId="11297"/>
    <cellStyle name="Normal 3 10 3 5" xfId="7699"/>
    <cellStyle name="Normal 3 10 4" xfId="795"/>
    <cellStyle name="Normal 3 10 4 2" xfId="1671"/>
    <cellStyle name="Normal 3 10 4 2 2" xfId="3423"/>
    <cellStyle name="Normal 3 10 4 2 2 2" xfId="7021"/>
    <cellStyle name="Normal 3 10 4 2 2 2 2" xfId="14217"/>
    <cellStyle name="Normal 3 10 4 2 2 3" xfId="10619"/>
    <cellStyle name="Normal 3 10 4 2 3" xfId="5269"/>
    <cellStyle name="Normal 3 10 4 2 3 2" xfId="12465"/>
    <cellStyle name="Normal 3 10 4 2 4" xfId="8867"/>
    <cellStyle name="Normal 3 10 4 3" xfId="2547"/>
    <cellStyle name="Normal 3 10 4 3 2" xfId="6145"/>
    <cellStyle name="Normal 3 10 4 3 2 2" xfId="13341"/>
    <cellStyle name="Normal 3 10 4 3 3" xfId="9743"/>
    <cellStyle name="Normal 3 10 4 4" xfId="4393"/>
    <cellStyle name="Normal 3 10 4 4 2" xfId="11589"/>
    <cellStyle name="Normal 3 10 4 5" xfId="7991"/>
    <cellStyle name="Normal 3 10 5" xfId="1087"/>
    <cellStyle name="Normal 3 10 5 2" xfId="2839"/>
    <cellStyle name="Normal 3 10 5 2 2" xfId="6437"/>
    <cellStyle name="Normal 3 10 5 2 2 2" xfId="13633"/>
    <cellStyle name="Normal 3 10 5 2 3" xfId="10035"/>
    <cellStyle name="Normal 3 10 5 3" xfId="4685"/>
    <cellStyle name="Normal 3 10 5 3 2" xfId="11881"/>
    <cellStyle name="Normal 3 10 5 4" xfId="8283"/>
    <cellStyle name="Normal 3 10 6" xfId="1963"/>
    <cellStyle name="Normal 3 10 6 2" xfId="5561"/>
    <cellStyle name="Normal 3 10 6 2 2" xfId="12757"/>
    <cellStyle name="Normal 3 10 6 3" xfId="9159"/>
    <cellStyle name="Normal 3 10 7" xfId="3649"/>
    <cellStyle name="Normal 3 10 7 2" xfId="7247"/>
    <cellStyle name="Normal 3 10 7 2 2" xfId="14443"/>
    <cellStyle name="Normal 3 10 7 3" xfId="10845"/>
    <cellStyle name="Normal 3 10 8" xfId="3809"/>
    <cellStyle name="Normal 3 10 8 2" xfId="11005"/>
    <cellStyle name="Normal 3 10 9" xfId="7407"/>
    <cellStyle name="Normal 3 11" xfId="274"/>
    <cellStyle name="Normal 3 11 2" xfId="566"/>
    <cellStyle name="Normal 3 11 2 2" xfId="1445"/>
    <cellStyle name="Normal 3 11 2 2 2" xfId="3197"/>
    <cellStyle name="Normal 3 11 2 2 2 2" xfId="6795"/>
    <cellStyle name="Normal 3 11 2 2 2 2 2" xfId="13991"/>
    <cellStyle name="Normal 3 11 2 2 2 3" xfId="10393"/>
    <cellStyle name="Normal 3 11 2 2 3" xfId="5043"/>
    <cellStyle name="Normal 3 11 2 2 3 2" xfId="12239"/>
    <cellStyle name="Normal 3 11 2 2 4" xfId="8641"/>
    <cellStyle name="Normal 3 11 2 3" xfId="2321"/>
    <cellStyle name="Normal 3 11 2 3 2" xfId="5919"/>
    <cellStyle name="Normal 3 11 2 3 2 2" xfId="13115"/>
    <cellStyle name="Normal 3 11 2 3 3" xfId="9517"/>
    <cellStyle name="Normal 3 11 2 4" xfId="4167"/>
    <cellStyle name="Normal 3 11 2 4 2" xfId="11363"/>
    <cellStyle name="Normal 3 11 2 5" xfId="7765"/>
    <cellStyle name="Normal 3 11 3" xfId="861"/>
    <cellStyle name="Normal 3 11 3 2" xfId="1737"/>
    <cellStyle name="Normal 3 11 3 2 2" xfId="3489"/>
    <cellStyle name="Normal 3 11 3 2 2 2" xfId="7087"/>
    <cellStyle name="Normal 3 11 3 2 2 2 2" xfId="14283"/>
    <cellStyle name="Normal 3 11 3 2 2 3" xfId="10685"/>
    <cellStyle name="Normal 3 11 3 2 3" xfId="5335"/>
    <cellStyle name="Normal 3 11 3 2 3 2" xfId="12531"/>
    <cellStyle name="Normal 3 11 3 2 4" xfId="8933"/>
    <cellStyle name="Normal 3 11 3 3" xfId="2613"/>
    <cellStyle name="Normal 3 11 3 3 2" xfId="6211"/>
    <cellStyle name="Normal 3 11 3 3 2 2" xfId="13407"/>
    <cellStyle name="Normal 3 11 3 3 3" xfId="9809"/>
    <cellStyle name="Normal 3 11 3 4" xfId="4459"/>
    <cellStyle name="Normal 3 11 3 4 2" xfId="11655"/>
    <cellStyle name="Normal 3 11 3 5" xfId="8057"/>
    <cellStyle name="Normal 3 11 4" xfId="1153"/>
    <cellStyle name="Normal 3 11 4 2" xfId="2905"/>
    <cellStyle name="Normal 3 11 4 2 2" xfId="6503"/>
    <cellStyle name="Normal 3 11 4 2 2 2" xfId="13699"/>
    <cellStyle name="Normal 3 11 4 2 3" xfId="10101"/>
    <cellStyle name="Normal 3 11 4 3" xfId="4751"/>
    <cellStyle name="Normal 3 11 4 3 2" xfId="11947"/>
    <cellStyle name="Normal 3 11 4 4" xfId="8349"/>
    <cellStyle name="Normal 3 11 5" xfId="2029"/>
    <cellStyle name="Normal 3 11 5 2" xfId="5627"/>
    <cellStyle name="Normal 3 11 5 2 2" xfId="12823"/>
    <cellStyle name="Normal 3 11 5 3" xfId="9225"/>
    <cellStyle name="Normal 3 11 6" xfId="3875"/>
    <cellStyle name="Normal 3 11 6 2" xfId="11071"/>
    <cellStyle name="Normal 3 11 7" xfId="7473"/>
    <cellStyle name="Normal 3 12" xfId="420"/>
    <cellStyle name="Normal 3 12 2" xfId="1299"/>
    <cellStyle name="Normal 3 12 2 2" xfId="3051"/>
    <cellStyle name="Normal 3 12 2 2 2" xfId="6649"/>
    <cellStyle name="Normal 3 12 2 2 2 2" xfId="13845"/>
    <cellStyle name="Normal 3 12 2 2 3" xfId="10247"/>
    <cellStyle name="Normal 3 12 2 3" xfId="4897"/>
    <cellStyle name="Normal 3 12 2 3 2" xfId="12093"/>
    <cellStyle name="Normal 3 12 2 4" xfId="8495"/>
    <cellStyle name="Normal 3 12 3" xfId="2175"/>
    <cellStyle name="Normal 3 12 3 2" xfId="5773"/>
    <cellStyle name="Normal 3 12 3 2 2" xfId="12969"/>
    <cellStyle name="Normal 3 12 3 3" xfId="9371"/>
    <cellStyle name="Normal 3 12 4" xfId="4021"/>
    <cellStyle name="Normal 3 12 4 2" xfId="11217"/>
    <cellStyle name="Normal 3 12 5" xfId="7619"/>
    <cellStyle name="Normal 3 13" xfId="715"/>
    <cellStyle name="Normal 3 13 2" xfId="1591"/>
    <cellStyle name="Normal 3 13 2 2" xfId="3343"/>
    <cellStyle name="Normal 3 13 2 2 2" xfId="6941"/>
    <cellStyle name="Normal 3 13 2 2 2 2" xfId="14137"/>
    <cellStyle name="Normal 3 13 2 2 3" xfId="10539"/>
    <cellStyle name="Normal 3 13 2 3" xfId="5189"/>
    <cellStyle name="Normal 3 13 2 3 2" xfId="12385"/>
    <cellStyle name="Normal 3 13 2 4" xfId="8787"/>
    <cellStyle name="Normal 3 13 3" xfId="2467"/>
    <cellStyle name="Normal 3 13 3 2" xfId="6065"/>
    <cellStyle name="Normal 3 13 3 2 2" xfId="13261"/>
    <cellStyle name="Normal 3 13 3 3" xfId="9663"/>
    <cellStyle name="Normal 3 13 4" xfId="4313"/>
    <cellStyle name="Normal 3 13 4 2" xfId="11509"/>
    <cellStyle name="Normal 3 13 5" xfId="7911"/>
    <cellStyle name="Normal 3 14" xfId="1007"/>
    <cellStyle name="Normal 3 14 2" xfId="2759"/>
    <cellStyle name="Normal 3 14 2 2" xfId="6357"/>
    <cellStyle name="Normal 3 14 2 2 2" xfId="13553"/>
    <cellStyle name="Normal 3 14 2 3" xfId="9955"/>
    <cellStyle name="Normal 3 14 3" xfId="4605"/>
    <cellStyle name="Normal 3 14 3 2" xfId="11801"/>
    <cellStyle name="Normal 3 14 4" xfId="8203"/>
    <cellStyle name="Normal 3 15" xfId="1883"/>
    <cellStyle name="Normal 3 15 2" xfId="5481"/>
    <cellStyle name="Normal 3 15 2 2" xfId="12677"/>
    <cellStyle name="Normal 3 15 3" xfId="9079"/>
    <cellStyle name="Normal 3 16" xfId="3635"/>
    <cellStyle name="Normal 3 16 2" xfId="7233"/>
    <cellStyle name="Normal 3 16 2 2" xfId="14429"/>
    <cellStyle name="Normal 3 16 3" xfId="10831"/>
    <cellStyle name="Normal 3 17" xfId="3729"/>
    <cellStyle name="Normal 3 17 2" xfId="10925"/>
    <cellStyle name="Normal 3 18" xfId="7327"/>
    <cellStyle name="Normal 3 19" xfId="121"/>
    <cellStyle name="Normal 3 2" xfId="12"/>
    <cellStyle name="Normal 3 2 10" xfId="275"/>
    <cellStyle name="Normal 3 2 10 2" xfId="567"/>
    <cellStyle name="Normal 3 2 10 2 2" xfId="1446"/>
    <cellStyle name="Normal 3 2 10 2 2 2" xfId="3198"/>
    <cellStyle name="Normal 3 2 10 2 2 2 2" xfId="6796"/>
    <cellStyle name="Normal 3 2 10 2 2 2 2 2" xfId="13992"/>
    <cellStyle name="Normal 3 2 10 2 2 2 3" xfId="10394"/>
    <cellStyle name="Normal 3 2 10 2 2 3" xfId="5044"/>
    <cellStyle name="Normal 3 2 10 2 2 3 2" xfId="12240"/>
    <cellStyle name="Normal 3 2 10 2 2 4" xfId="8642"/>
    <cellStyle name="Normal 3 2 10 2 3" xfId="2322"/>
    <cellStyle name="Normal 3 2 10 2 3 2" xfId="5920"/>
    <cellStyle name="Normal 3 2 10 2 3 2 2" xfId="13116"/>
    <cellStyle name="Normal 3 2 10 2 3 3" xfId="9518"/>
    <cellStyle name="Normal 3 2 10 2 4" xfId="4168"/>
    <cellStyle name="Normal 3 2 10 2 4 2" xfId="11364"/>
    <cellStyle name="Normal 3 2 10 2 5" xfId="7766"/>
    <cellStyle name="Normal 3 2 10 3" xfId="862"/>
    <cellStyle name="Normal 3 2 10 3 2" xfId="1738"/>
    <cellStyle name="Normal 3 2 10 3 2 2" xfId="3490"/>
    <cellStyle name="Normal 3 2 10 3 2 2 2" xfId="7088"/>
    <cellStyle name="Normal 3 2 10 3 2 2 2 2" xfId="14284"/>
    <cellStyle name="Normal 3 2 10 3 2 2 3" xfId="10686"/>
    <cellStyle name="Normal 3 2 10 3 2 3" xfId="5336"/>
    <cellStyle name="Normal 3 2 10 3 2 3 2" xfId="12532"/>
    <cellStyle name="Normal 3 2 10 3 2 4" xfId="8934"/>
    <cellStyle name="Normal 3 2 10 3 3" xfId="2614"/>
    <cellStyle name="Normal 3 2 10 3 3 2" xfId="6212"/>
    <cellStyle name="Normal 3 2 10 3 3 2 2" xfId="13408"/>
    <cellStyle name="Normal 3 2 10 3 3 3" xfId="9810"/>
    <cellStyle name="Normal 3 2 10 3 4" xfId="4460"/>
    <cellStyle name="Normal 3 2 10 3 4 2" xfId="11656"/>
    <cellStyle name="Normal 3 2 10 3 5" xfId="8058"/>
    <cellStyle name="Normal 3 2 10 4" xfId="1154"/>
    <cellStyle name="Normal 3 2 10 4 2" xfId="2906"/>
    <cellStyle name="Normal 3 2 10 4 2 2" xfId="6504"/>
    <cellStyle name="Normal 3 2 10 4 2 2 2" xfId="13700"/>
    <cellStyle name="Normal 3 2 10 4 2 3" xfId="10102"/>
    <cellStyle name="Normal 3 2 10 4 3" xfId="4752"/>
    <cellStyle name="Normal 3 2 10 4 3 2" xfId="11948"/>
    <cellStyle name="Normal 3 2 10 4 4" xfId="8350"/>
    <cellStyle name="Normal 3 2 10 5" xfId="2030"/>
    <cellStyle name="Normal 3 2 10 5 2" xfId="5628"/>
    <cellStyle name="Normal 3 2 10 5 2 2" xfId="12824"/>
    <cellStyle name="Normal 3 2 10 5 3" xfId="9226"/>
    <cellStyle name="Normal 3 2 10 6" xfId="3876"/>
    <cellStyle name="Normal 3 2 10 6 2" xfId="11072"/>
    <cellStyle name="Normal 3 2 10 7" xfId="7474"/>
    <cellStyle name="Normal 3 2 11" xfId="421"/>
    <cellStyle name="Normal 3 2 11 2" xfId="1300"/>
    <cellStyle name="Normal 3 2 11 2 2" xfId="3052"/>
    <cellStyle name="Normal 3 2 11 2 2 2" xfId="6650"/>
    <cellStyle name="Normal 3 2 11 2 2 2 2" xfId="13846"/>
    <cellStyle name="Normal 3 2 11 2 2 3" xfId="10248"/>
    <cellStyle name="Normal 3 2 11 2 3" xfId="4898"/>
    <cellStyle name="Normal 3 2 11 2 3 2" xfId="12094"/>
    <cellStyle name="Normal 3 2 11 2 4" xfId="8496"/>
    <cellStyle name="Normal 3 2 11 3" xfId="2176"/>
    <cellStyle name="Normal 3 2 11 3 2" xfId="5774"/>
    <cellStyle name="Normal 3 2 11 3 2 2" xfId="12970"/>
    <cellStyle name="Normal 3 2 11 3 3" xfId="9372"/>
    <cellStyle name="Normal 3 2 11 4" xfId="4022"/>
    <cellStyle name="Normal 3 2 11 4 2" xfId="11218"/>
    <cellStyle name="Normal 3 2 11 5" xfId="7620"/>
    <cellStyle name="Normal 3 2 12" xfId="716"/>
    <cellStyle name="Normal 3 2 12 2" xfId="1592"/>
    <cellStyle name="Normal 3 2 12 2 2" xfId="3344"/>
    <cellStyle name="Normal 3 2 12 2 2 2" xfId="6942"/>
    <cellStyle name="Normal 3 2 12 2 2 2 2" xfId="14138"/>
    <cellStyle name="Normal 3 2 12 2 2 3" xfId="10540"/>
    <cellStyle name="Normal 3 2 12 2 3" xfId="5190"/>
    <cellStyle name="Normal 3 2 12 2 3 2" xfId="12386"/>
    <cellStyle name="Normal 3 2 12 2 4" xfId="8788"/>
    <cellStyle name="Normal 3 2 12 3" xfId="2468"/>
    <cellStyle name="Normal 3 2 12 3 2" xfId="6066"/>
    <cellStyle name="Normal 3 2 12 3 2 2" xfId="13262"/>
    <cellStyle name="Normal 3 2 12 3 3" xfId="9664"/>
    <cellStyle name="Normal 3 2 12 4" xfId="4314"/>
    <cellStyle name="Normal 3 2 12 4 2" xfId="11510"/>
    <cellStyle name="Normal 3 2 12 5" xfId="7912"/>
    <cellStyle name="Normal 3 2 13" xfId="1008"/>
    <cellStyle name="Normal 3 2 13 2" xfId="2760"/>
    <cellStyle name="Normal 3 2 13 2 2" xfId="6358"/>
    <cellStyle name="Normal 3 2 13 2 2 2" xfId="13554"/>
    <cellStyle name="Normal 3 2 13 2 3" xfId="9956"/>
    <cellStyle name="Normal 3 2 13 3" xfId="4606"/>
    <cellStyle name="Normal 3 2 13 3 2" xfId="11802"/>
    <cellStyle name="Normal 3 2 13 4" xfId="8204"/>
    <cellStyle name="Normal 3 2 14" xfId="1884"/>
    <cellStyle name="Normal 3 2 14 2" xfId="5482"/>
    <cellStyle name="Normal 3 2 14 2 2" xfId="12678"/>
    <cellStyle name="Normal 3 2 14 3" xfId="9080"/>
    <cellStyle name="Normal 3 2 15" xfId="3636"/>
    <cellStyle name="Normal 3 2 15 2" xfId="7234"/>
    <cellStyle name="Normal 3 2 15 2 2" xfId="14430"/>
    <cellStyle name="Normal 3 2 15 3" xfId="10832"/>
    <cellStyle name="Normal 3 2 16" xfId="3730"/>
    <cellStyle name="Normal 3 2 16 2" xfId="10926"/>
    <cellStyle name="Normal 3 2 17" xfId="7328"/>
    <cellStyle name="Normal 3 2 18" xfId="122"/>
    <cellStyle name="Normal 3 2 2" xfId="18"/>
    <cellStyle name="Normal 3 2 2 10" xfId="423"/>
    <cellStyle name="Normal 3 2 2 10 2" xfId="1302"/>
    <cellStyle name="Normal 3 2 2 10 2 2" xfId="3054"/>
    <cellStyle name="Normal 3 2 2 10 2 2 2" xfId="6652"/>
    <cellStyle name="Normal 3 2 2 10 2 2 2 2" xfId="13848"/>
    <cellStyle name="Normal 3 2 2 10 2 2 3" xfId="10250"/>
    <cellStyle name="Normal 3 2 2 10 2 3" xfId="4900"/>
    <cellStyle name="Normal 3 2 2 10 2 3 2" xfId="12096"/>
    <cellStyle name="Normal 3 2 2 10 2 4" xfId="8498"/>
    <cellStyle name="Normal 3 2 2 10 3" xfId="2178"/>
    <cellStyle name="Normal 3 2 2 10 3 2" xfId="5776"/>
    <cellStyle name="Normal 3 2 2 10 3 2 2" xfId="12972"/>
    <cellStyle name="Normal 3 2 2 10 3 3" xfId="9374"/>
    <cellStyle name="Normal 3 2 2 10 4" xfId="4024"/>
    <cellStyle name="Normal 3 2 2 10 4 2" xfId="11220"/>
    <cellStyle name="Normal 3 2 2 10 5" xfId="7622"/>
    <cellStyle name="Normal 3 2 2 11" xfId="718"/>
    <cellStyle name="Normal 3 2 2 11 2" xfId="1594"/>
    <cellStyle name="Normal 3 2 2 11 2 2" xfId="3346"/>
    <cellStyle name="Normal 3 2 2 11 2 2 2" xfId="6944"/>
    <cellStyle name="Normal 3 2 2 11 2 2 2 2" xfId="14140"/>
    <cellStyle name="Normal 3 2 2 11 2 2 3" xfId="10542"/>
    <cellStyle name="Normal 3 2 2 11 2 3" xfId="5192"/>
    <cellStyle name="Normal 3 2 2 11 2 3 2" xfId="12388"/>
    <cellStyle name="Normal 3 2 2 11 2 4" xfId="8790"/>
    <cellStyle name="Normal 3 2 2 11 3" xfId="2470"/>
    <cellStyle name="Normal 3 2 2 11 3 2" xfId="6068"/>
    <cellStyle name="Normal 3 2 2 11 3 2 2" xfId="13264"/>
    <cellStyle name="Normal 3 2 2 11 3 3" xfId="9666"/>
    <cellStyle name="Normal 3 2 2 11 4" xfId="4316"/>
    <cellStyle name="Normal 3 2 2 11 4 2" xfId="11512"/>
    <cellStyle name="Normal 3 2 2 11 5" xfId="7914"/>
    <cellStyle name="Normal 3 2 2 12" xfId="1010"/>
    <cellStyle name="Normal 3 2 2 12 2" xfId="2762"/>
    <cellStyle name="Normal 3 2 2 12 2 2" xfId="6360"/>
    <cellStyle name="Normal 3 2 2 12 2 2 2" xfId="13556"/>
    <cellStyle name="Normal 3 2 2 12 2 3" xfId="9958"/>
    <cellStyle name="Normal 3 2 2 12 3" xfId="4608"/>
    <cellStyle name="Normal 3 2 2 12 3 2" xfId="11804"/>
    <cellStyle name="Normal 3 2 2 12 4" xfId="8206"/>
    <cellStyle name="Normal 3 2 2 13" xfId="1886"/>
    <cellStyle name="Normal 3 2 2 13 2" xfId="5484"/>
    <cellStyle name="Normal 3 2 2 13 2 2" xfId="12680"/>
    <cellStyle name="Normal 3 2 2 13 3" xfId="9082"/>
    <cellStyle name="Normal 3 2 2 14" xfId="3640"/>
    <cellStyle name="Normal 3 2 2 14 2" xfId="7238"/>
    <cellStyle name="Normal 3 2 2 14 2 2" xfId="14434"/>
    <cellStyle name="Normal 3 2 2 14 3" xfId="10836"/>
    <cellStyle name="Normal 3 2 2 15" xfId="3732"/>
    <cellStyle name="Normal 3 2 2 15 2" xfId="10928"/>
    <cellStyle name="Normal 3 2 2 16" xfId="7330"/>
    <cellStyle name="Normal 3 2 2 17" xfId="124"/>
    <cellStyle name="Normal 3 2 2 2" xfId="26"/>
    <cellStyle name="Normal 3 2 2 2 10" xfId="1014"/>
    <cellStyle name="Normal 3 2 2 2 10 2" xfId="2766"/>
    <cellStyle name="Normal 3 2 2 2 10 2 2" xfId="6364"/>
    <cellStyle name="Normal 3 2 2 2 10 2 2 2" xfId="13560"/>
    <cellStyle name="Normal 3 2 2 2 10 2 3" xfId="9962"/>
    <cellStyle name="Normal 3 2 2 2 10 3" xfId="4612"/>
    <cellStyle name="Normal 3 2 2 2 10 3 2" xfId="11808"/>
    <cellStyle name="Normal 3 2 2 2 10 4" xfId="8210"/>
    <cellStyle name="Normal 3 2 2 2 11" xfId="1890"/>
    <cellStyle name="Normal 3 2 2 2 11 2" xfId="5488"/>
    <cellStyle name="Normal 3 2 2 2 11 2 2" xfId="12684"/>
    <cellStyle name="Normal 3 2 2 2 11 3" xfId="9086"/>
    <cellStyle name="Normal 3 2 2 2 12" xfId="3648"/>
    <cellStyle name="Normal 3 2 2 2 12 2" xfId="7246"/>
    <cellStyle name="Normal 3 2 2 2 12 2 2" xfId="14442"/>
    <cellStyle name="Normal 3 2 2 2 12 3" xfId="10844"/>
    <cellStyle name="Normal 3 2 2 2 13" xfId="3736"/>
    <cellStyle name="Normal 3 2 2 2 13 2" xfId="10932"/>
    <cellStyle name="Normal 3 2 2 2 14" xfId="7334"/>
    <cellStyle name="Normal 3 2 2 2 15" xfId="128"/>
    <cellStyle name="Normal 3 2 2 2 2" xfId="55"/>
    <cellStyle name="Normal 3 2 2 2 2 10" xfId="3670"/>
    <cellStyle name="Normal 3 2 2 2 2 10 2" xfId="7268"/>
    <cellStyle name="Normal 3 2 2 2 2 10 2 2" xfId="14464"/>
    <cellStyle name="Normal 3 2 2 2 2 10 3" xfId="10866"/>
    <cellStyle name="Normal 3 2 2 2 2 11" xfId="3750"/>
    <cellStyle name="Normal 3 2 2 2 2 11 2" xfId="10946"/>
    <cellStyle name="Normal 3 2 2 2 2 12" xfId="7348"/>
    <cellStyle name="Normal 3 2 2 2 2 13" xfId="142"/>
    <cellStyle name="Normal 3 2 2 2 2 2" xfId="77"/>
    <cellStyle name="Normal 3 2 2 2 2 2 10" xfId="7370"/>
    <cellStyle name="Normal 3 2 2 2 2 2 11" xfId="164"/>
    <cellStyle name="Normal 3 2 2 2 2 2 2" xfId="249"/>
    <cellStyle name="Normal 3 2 2 2 2 2 2 2" xfId="397"/>
    <cellStyle name="Normal 3 2 2 2 2 2 2 2 2" xfId="689"/>
    <cellStyle name="Normal 3 2 2 2 2 2 2 2 2 2" xfId="1568"/>
    <cellStyle name="Normal 3 2 2 2 2 2 2 2 2 2 2" xfId="3320"/>
    <cellStyle name="Normal 3 2 2 2 2 2 2 2 2 2 2 2" xfId="6918"/>
    <cellStyle name="Normal 3 2 2 2 2 2 2 2 2 2 2 2 2" xfId="14114"/>
    <cellStyle name="Normal 3 2 2 2 2 2 2 2 2 2 2 3" xfId="10516"/>
    <cellStyle name="Normal 3 2 2 2 2 2 2 2 2 2 3" xfId="5166"/>
    <cellStyle name="Normal 3 2 2 2 2 2 2 2 2 2 3 2" xfId="12362"/>
    <cellStyle name="Normal 3 2 2 2 2 2 2 2 2 2 4" xfId="8764"/>
    <cellStyle name="Normal 3 2 2 2 2 2 2 2 2 3" xfId="2444"/>
    <cellStyle name="Normal 3 2 2 2 2 2 2 2 2 3 2" xfId="6042"/>
    <cellStyle name="Normal 3 2 2 2 2 2 2 2 2 3 2 2" xfId="13238"/>
    <cellStyle name="Normal 3 2 2 2 2 2 2 2 2 3 3" xfId="9640"/>
    <cellStyle name="Normal 3 2 2 2 2 2 2 2 2 4" xfId="4290"/>
    <cellStyle name="Normal 3 2 2 2 2 2 2 2 2 4 2" xfId="11486"/>
    <cellStyle name="Normal 3 2 2 2 2 2 2 2 2 5" xfId="7888"/>
    <cellStyle name="Normal 3 2 2 2 2 2 2 2 3" xfId="984"/>
    <cellStyle name="Normal 3 2 2 2 2 2 2 2 3 2" xfId="1860"/>
    <cellStyle name="Normal 3 2 2 2 2 2 2 2 3 2 2" xfId="3612"/>
    <cellStyle name="Normal 3 2 2 2 2 2 2 2 3 2 2 2" xfId="7210"/>
    <cellStyle name="Normal 3 2 2 2 2 2 2 2 3 2 2 2 2" xfId="14406"/>
    <cellStyle name="Normal 3 2 2 2 2 2 2 2 3 2 2 3" xfId="10808"/>
    <cellStyle name="Normal 3 2 2 2 2 2 2 2 3 2 3" xfId="5458"/>
    <cellStyle name="Normal 3 2 2 2 2 2 2 2 3 2 3 2" xfId="12654"/>
    <cellStyle name="Normal 3 2 2 2 2 2 2 2 3 2 4" xfId="9056"/>
    <cellStyle name="Normal 3 2 2 2 2 2 2 2 3 3" xfId="2736"/>
    <cellStyle name="Normal 3 2 2 2 2 2 2 2 3 3 2" xfId="6334"/>
    <cellStyle name="Normal 3 2 2 2 2 2 2 2 3 3 2 2" xfId="13530"/>
    <cellStyle name="Normal 3 2 2 2 2 2 2 2 3 3 3" xfId="9932"/>
    <cellStyle name="Normal 3 2 2 2 2 2 2 2 3 4" xfId="4582"/>
    <cellStyle name="Normal 3 2 2 2 2 2 2 2 3 4 2" xfId="11778"/>
    <cellStyle name="Normal 3 2 2 2 2 2 2 2 3 5" xfId="8180"/>
    <cellStyle name="Normal 3 2 2 2 2 2 2 2 4" xfId="1276"/>
    <cellStyle name="Normal 3 2 2 2 2 2 2 2 4 2" xfId="3028"/>
    <cellStyle name="Normal 3 2 2 2 2 2 2 2 4 2 2" xfId="6626"/>
    <cellStyle name="Normal 3 2 2 2 2 2 2 2 4 2 2 2" xfId="13822"/>
    <cellStyle name="Normal 3 2 2 2 2 2 2 2 4 2 3" xfId="10224"/>
    <cellStyle name="Normal 3 2 2 2 2 2 2 2 4 3" xfId="4874"/>
    <cellStyle name="Normal 3 2 2 2 2 2 2 2 4 3 2" xfId="12070"/>
    <cellStyle name="Normal 3 2 2 2 2 2 2 2 4 4" xfId="8472"/>
    <cellStyle name="Normal 3 2 2 2 2 2 2 2 5" xfId="2152"/>
    <cellStyle name="Normal 3 2 2 2 2 2 2 2 5 2" xfId="5750"/>
    <cellStyle name="Normal 3 2 2 2 2 2 2 2 5 2 2" xfId="12946"/>
    <cellStyle name="Normal 3 2 2 2 2 2 2 2 5 3" xfId="9348"/>
    <cellStyle name="Normal 3 2 2 2 2 2 2 2 6" xfId="3998"/>
    <cellStyle name="Normal 3 2 2 2 2 2 2 2 6 2" xfId="11194"/>
    <cellStyle name="Normal 3 2 2 2 2 2 2 2 7" xfId="7596"/>
    <cellStyle name="Normal 3 2 2 2 2 2 2 3" xfId="543"/>
    <cellStyle name="Normal 3 2 2 2 2 2 2 3 2" xfId="1422"/>
    <cellStyle name="Normal 3 2 2 2 2 2 2 3 2 2" xfId="3174"/>
    <cellStyle name="Normal 3 2 2 2 2 2 2 3 2 2 2" xfId="6772"/>
    <cellStyle name="Normal 3 2 2 2 2 2 2 3 2 2 2 2" xfId="13968"/>
    <cellStyle name="Normal 3 2 2 2 2 2 2 3 2 2 3" xfId="10370"/>
    <cellStyle name="Normal 3 2 2 2 2 2 2 3 2 3" xfId="5020"/>
    <cellStyle name="Normal 3 2 2 2 2 2 2 3 2 3 2" xfId="12216"/>
    <cellStyle name="Normal 3 2 2 2 2 2 2 3 2 4" xfId="8618"/>
    <cellStyle name="Normal 3 2 2 2 2 2 2 3 3" xfId="2298"/>
    <cellStyle name="Normal 3 2 2 2 2 2 2 3 3 2" xfId="5896"/>
    <cellStyle name="Normal 3 2 2 2 2 2 2 3 3 2 2" xfId="13092"/>
    <cellStyle name="Normal 3 2 2 2 2 2 2 3 3 3" xfId="9494"/>
    <cellStyle name="Normal 3 2 2 2 2 2 2 3 4" xfId="4144"/>
    <cellStyle name="Normal 3 2 2 2 2 2 2 3 4 2" xfId="11340"/>
    <cellStyle name="Normal 3 2 2 2 2 2 2 3 5" xfId="7742"/>
    <cellStyle name="Normal 3 2 2 2 2 2 2 4" xfId="838"/>
    <cellStyle name="Normal 3 2 2 2 2 2 2 4 2" xfId="1714"/>
    <cellStyle name="Normal 3 2 2 2 2 2 2 4 2 2" xfId="3466"/>
    <cellStyle name="Normal 3 2 2 2 2 2 2 4 2 2 2" xfId="7064"/>
    <cellStyle name="Normal 3 2 2 2 2 2 2 4 2 2 2 2" xfId="14260"/>
    <cellStyle name="Normal 3 2 2 2 2 2 2 4 2 2 3" xfId="10662"/>
    <cellStyle name="Normal 3 2 2 2 2 2 2 4 2 3" xfId="5312"/>
    <cellStyle name="Normal 3 2 2 2 2 2 2 4 2 3 2" xfId="12508"/>
    <cellStyle name="Normal 3 2 2 2 2 2 2 4 2 4" xfId="8910"/>
    <cellStyle name="Normal 3 2 2 2 2 2 2 4 3" xfId="2590"/>
    <cellStyle name="Normal 3 2 2 2 2 2 2 4 3 2" xfId="6188"/>
    <cellStyle name="Normal 3 2 2 2 2 2 2 4 3 2 2" xfId="13384"/>
    <cellStyle name="Normal 3 2 2 2 2 2 2 4 3 3" xfId="9786"/>
    <cellStyle name="Normal 3 2 2 2 2 2 2 4 4" xfId="4436"/>
    <cellStyle name="Normal 3 2 2 2 2 2 2 4 4 2" xfId="11632"/>
    <cellStyle name="Normal 3 2 2 2 2 2 2 4 5" xfId="8034"/>
    <cellStyle name="Normal 3 2 2 2 2 2 2 5" xfId="1130"/>
    <cellStyle name="Normal 3 2 2 2 2 2 2 5 2" xfId="2882"/>
    <cellStyle name="Normal 3 2 2 2 2 2 2 5 2 2" xfId="6480"/>
    <cellStyle name="Normal 3 2 2 2 2 2 2 5 2 2 2" xfId="13676"/>
    <cellStyle name="Normal 3 2 2 2 2 2 2 5 2 3" xfId="10078"/>
    <cellStyle name="Normal 3 2 2 2 2 2 2 5 3" xfId="4728"/>
    <cellStyle name="Normal 3 2 2 2 2 2 2 5 3 2" xfId="11924"/>
    <cellStyle name="Normal 3 2 2 2 2 2 2 5 4" xfId="8326"/>
    <cellStyle name="Normal 3 2 2 2 2 2 2 6" xfId="2006"/>
    <cellStyle name="Normal 3 2 2 2 2 2 2 6 2" xfId="5604"/>
    <cellStyle name="Normal 3 2 2 2 2 2 2 6 2 2" xfId="12800"/>
    <cellStyle name="Normal 3 2 2 2 2 2 2 6 3" xfId="9202"/>
    <cellStyle name="Normal 3 2 2 2 2 2 2 7" xfId="3852"/>
    <cellStyle name="Normal 3 2 2 2 2 2 2 7 2" xfId="11048"/>
    <cellStyle name="Normal 3 2 2 2 2 2 2 8" xfId="7450"/>
    <cellStyle name="Normal 3 2 2 2 2 2 3" xfId="317"/>
    <cellStyle name="Normal 3 2 2 2 2 2 3 2" xfId="609"/>
    <cellStyle name="Normal 3 2 2 2 2 2 3 2 2" xfId="1488"/>
    <cellStyle name="Normal 3 2 2 2 2 2 3 2 2 2" xfId="3240"/>
    <cellStyle name="Normal 3 2 2 2 2 2 3 2 2 2 2" xfId="6838"/>
    <cellStyle name="Normal 3 2 2 2 2 2 3 2 2 2 2 2" xfId="14034"/>
    <cellStyle name="Normal 3 2 2 2 2 2 3 2 2 2 3" xfId="10436"/>
    <cellStyle name="Normal 3 2 2 2 2 2 3 2 2 3" xfId="5086"/>
    <cellStyle name="Normal 3 2 2 2 2 2 3 2 2 3 2" xfId="12282"/>
    <cellStyle name="Normal 3 2 2 2 2 2 3 2 2 4" xfId="8684"/>
    <cellStyle name="Normal 3 2 2 2 2 2 3 2 3" xfId="2364"/>
    <cellStyle name="Normal 3 2 2 2 2 2 3 2 3 2" xfId="5962"/>
    <cellStyle name="Normal 3 2 2 2 2 2 3 2 3 2 2" xfId="13158"/>
    <cellStyle name="Normal 3 2 2 2 2 2 3 2 3 3" xfId="9560"/>
    <cellStyle name="Normal 3 2 2 2 2 2 3 2 4" xfId="4210"/>
    <cellStyle name="Normal 3 2 2 2 2 2 3 2 4 2" xfId="11406"/>
    <cellStyle name="Normal 3 2 2 2 2 2 3 2 5" xfId="7808"/>
    <cellStyle name="Normal 3 2 2 2 2 2 3 3" xfId="904"/>
    <cellStyle name="Normal 3 2 2 2 2 2 3 3 2" xfId="1780"/>
    <cellStyle name="Normal 3 2 2 2 2 2 3 3 2 2" xfId="3532"/>
    <cellStyle name="Normal 3 2 2 2 2 2 3 3 2 2 2" xfId="7130"/>
    <cellStyle name="Normal 3 2 2 2 2 2 3 3 2 2 2 2" xfId="14326"/>
    <cellStyle name="Normal 3 2 2 2 2 2 3 3 2 2 3" xfId="10728"/>
    <cellStyle name="Normal 3 2 2 2 2 2 3 3 2 3" xfId="5378"/>
    <cellStyle name="Normal 3 2 2 2 2 2 3 3 2 3 2" xfId="12574"/>
    <cellStyle name="Normal 3 2 2 2 2 2 3 3 2 4" xfId="8976"/>
    <cellStyle name="Normal 3 2 2 2 2 2 3 3 3" xfId="2656"/>
    <cellStyle name="Normal 3 2 2 2 2 2 3 3 3 2" xfId="6254"/>
    <cellStyle name="Normal 3 2 2 2 2 2 3 3 3 2 2" xfId="13450"/>
    <cellStyle name="Normal 3 2 2 2 2 2 3 3 3 3" xfId="9852"/>
    <cellStyle name="Normal 3 2 2 2 2 2 3 3 4" xfId="4502"/>
    <cellStyle name="Normal 3 2 2 2 2 2 3 3 4 2" xfId="11698"/>
    <cellStyle name="Normal 3 2 2 2 2 2 3 3 5" xfId="8100"/>
    <cellStyle name="Normal 3 2 2 2 2 2 3 4" xfId="1196"/>
    <cellStyle name="Normal 3 2 2 2 2 2 3 4 2" xfId="2948"/>
    <cellStyle name="Normal 3 2 2 2 2 2 3 4 2 2" xfId="6546"/>
    <cellStyle name="Normal 3 2 2 2 2 2 3 4 2 2 2" xfId="13742"/>
    <cellStyle name="Normal 3 2 2 2 2 2 3 4 2 3" xfId="10144"/>
    <cellStyle name="Normal 3 2 2 2 2 2 3 4 3" xfId="4794"/>
    <cellStyle name="Normal 3 2 2 2 2 2 3 4 3 2" xfId="11990"/>
    <cellStyle name="Normal 3 2 2 2 2 2 3 4 4" xfId="8392"/>
    <cellStyle name="Normal 3 2 2 2 2 2 3 5" xfId="2072"/>
    <cellStyle name="Normal 3 2 2 2 2 2 3 5 2" xfId="5670"/>
    <cellStyle name="Normal 3 2 2 2 2 2 3 5 2 2" xfId="12866"/>
    <cellStyle name="Normal 3 2 2 2 2 2 3 5 3" xfId="9268"/>
    <cellStyle name="Normal 3 2 2 2 2 2 3 6" xfId="3918"/>
    <cellStyle name="Normal 3 2 2 2 2 2 3 6 2" xfId="11114"/>
    <cellStyle name="Normal 3 2 2 2 2 2 3 7" xfId="7516"/>
    <cellStyle name="Normal 3 2 2 2 2 2 4" xfId="463"/>
    <cellStyle name="Normal 3 2 2 2 2 2 4 2" xfId="1342"/>
    <cellStyle name="Normal 3 2 2 2 2 2 4 2 2" xfId="3094"/>
    <cellStyle name="Normal 3 2 2 2 2 2 4 2 2 2" xfId="6692"/>
    <cellStyle name="Normal 3 2 2 2 2 2 4 2 2 2 2" xfId="13888"/>
    <cellStyle name="Normal 3 2 2 2 2 2 4 2 2 3" xfId="10290"/>
    <cellStyle name="Normal 3 2 2 2 2 2 4 2 3" xfId="4940"/>
    <cellStyle name="Normal 3 2 2 2 2 2 4 2 3 2" xfId="12136"/>
    <cellStyle name="Normal 3 2 2 2 2 2 4 2 4" xfId="8538"/>
    <cellStyle name="Normal 3 2 2 2 2 2 4 3" xfId="2218"/>
    <cellStyle name="Normal 3 2 2 2 2 2 4 3 2" xfId="5816"/>
    <cellStyle name="Normal 3 2 2 2 2 2 4 3 2 2" xfId="13012"/>
    <cellStyle name="Normal 3 2 2 2 2 2 4 3 3" xfId="9414"/>
    <cellStyle name="Normal 3 2 2 2 2 2 4 4" xfId="4064"/>
    <cellStyle name="Normal 3 2 2 2 2 2 4 4 2" xfId="11260"/>
    <cellStyle name="Normal 3 2 2 2 2 2 4 5" xfId="7662"/>
    <cellStyle name="Normal 3 2 2 2 2 2 5" xfId="758"/>
    <cellStyle name="Normal 3 2 2 2 2 2 5 2" xfId="1634"/>
    <cellStyle name="Normal 3 2 2 2 2 2 5 2 2" xfId="3386"/>
    <cellStyle name="Normal 3 2 2 2 2 2 5 2 2 2" xfId="6984"/>
    <cellStyle name="Normal 3 2 2 2 2 2 5 2 2 2 2" xfId="14180"/>
    <cellStyle name="Normal 3 2 2 2 2 2 5 2 2 3" xfId="10582"/>
    <cellStyle name="Normal 3 2 2 2 2 2 5 2 3" xfId="5232"/>
    <cellStyle name="Normal 3 2 2 2 2 2 5 2 3 2" xfId="12428"/>
    <cellStyle name="Normal 3 2 2 2 2 2 5 2 4" xfId="8830"/>
    <cellStyle name="Normal 3 2 2 2 2 2 5 3" xfId="2510"/>
    <cellStyle name="Normal 3 2 2 2 2 2 5 3 2" xfId="6108"/>
    <cellStyle name="Normal 3 2 2 2 2 2 5 3 2 2" xfId="13304"/>
    <cellStyle name="Normal 3 2 2 2 2 2 5 3 3" xfId="9706"/>
    <cellStyle name="Normal 3 2 2 2 2 2 5 4" xfId="4356"/>
    <cellStyle name="Normal 3 2 2 2 2 2 5 4 2" xfId="11552"/>
    <cellStyle name="Normal 3 2 2 2 2 2 5 5" xfId="7954"/>
    <cellStyle name="Normal 3 2 2 2 2 2 6" xfId="1050"/>
    <cellStyle name="Normal 3 2 2 2 2 2 6 2" xfId="2802"/>
    <cellStyle name="Normal 3 2 2 2 2 2 6 2 2" xfId="6400"/>
    <cellStyle name="Normal 3 2 2 2 2 2 6 2 2 2" xfId="13596"/>
    <cellStyle name="Normal 3 2 2 2 2 2 6 2 3" xfId="9998"/>
    <cellStyle name="Normal 3 2 2 2 2 2 6 3" xfId="4648"/>
    <cellStyle name="Normal 3 2 2 2 2 2 6 3 2" xfId="11844"/>
    <cellStyle name="Normal 3 2 2 2 2 2 6 4" xfId="8246"/>
    <cellStyle name="Normal 3 2 2 2 2 2 7" xfId="1926"/>
    <cellStyle name="Normal 3 2 2 2 2 2 7 2" xfId="5524"/>
    <cellStyle name="Normal 3 2 2 2 2 2 7 2 2" xfId="12720"/>
    <cellStyle name="Normal 3 2 2 2 2 2 7 3" xfId="9122"/>
    <cellStyle name="Normal 3 2 2 2 2 2 8" xfId="3692"/>
    <cellStyle name="Normal 3 2 2 2 2 2 8 2" xfId="7290"/>
    <cellStyle name="Normal 3 2 2 2 2 2 8 2 2" xfId="14486"/>
    <cellStyle name="Normal 3 2 2 2 2 2 8 3" xfId="10888"/>
    <cellStyle name="Normal 3 2 2 2 2 2 9" xfId="3772"/>
    <cellStyle name="Normal 3 2 2 2 2 2 9 2" xfId="10968"/>
    <cellStyle name="Normal 3 2 2 2 2 3" xfId="100"/>
    <cellStyle name="Normal 3 2 2 2 2 3 10" xfId="7392"/>
    <cellStyle name="Normal 3 2 2 2 2 3 11" xfId="187"/>
    <cellStyle name="Normal 3 2 2 2 2 3 2" xfId="272"/>
    <cellStyle name="Normal 3 2 2 2 2 3 2 2" xfId="419"/>
    <cellStyle name="Normal 3 2 2 2 2 3 2 2 2" xfId="711"/>
    <cellStyle name="Normal 3 2 2 2 2 3 2 2 2 2" xfId="1590"/>
    <cellStyle name="Normal 3 2 2 2 2 3 2 2 2 2 2" xfId="3342"/>
    <cellStyle name="Normal 3 2 2 2 2 3 2 2 2 2 2 2" xfId="6940"/>
    <cellStyle name="Normal 3 2 2 2 2 3 2 2 2 2 2 2 2" xfId="14136"/>
    <cellStyle name="Normal 3 2 2 2 2 3 2 2 2 2 2 3" xfId="10538"/>
    <cellStyle name="Normal 3 2 2 2 2 3 2 2 2 2 3" xfId="5188"/>
    <cellStyle name="Normal 3 2 2 2 2 3 2 2 2 2 3 2" xfId="12384"/>
    <cellStyle name="Normal 3 2 2 2 2 3 2 2 2 2 4" xfId="8786"/>
    <cellStyle name="Normal 3 2 2 2 2 3 2 2 2 3" xfId="2466"/>
    <cellStyle name="Normal 3 2 2 2 2 3 2 2 2 3 2" xfId="6064"/>
    <cellStyle name="Normal 3 2 2 2 2 3 2 2 2 3 2 2" xfId="13260"/>
    <cellStyle name="Normal 3 2 2 2 2 3 2 2 2 3 3" xfId="9662"/>
    <cellStyle name="Normal 3 2 2 2 2 3 2 2 2 4" xfId="4312"/>
    <cellStyle name="Normal 3 2 2 2 2 3 2 2 2 4 2" xfId="11508"/>
    <cellStyle name="Normal 3 2 2 2 2 3 2 2 2 5" xfId="7910"/>
    <cellStyle name="Normal 3 2 2 2 2 3 2 2 3" xfId="1006"/>
    <cellStyle name="Normal 3 2 2 2 2 3 2 2 3 2" xfId="1882"/>
    <cellStyle name="Normal 3 2 2 2 2 3 2 2 3 2 2" xfId="3634"/>
    <cellStyle name="Normal 3 2 2 2 2 3 2 2 3 2 2 2" xfId="7232"/>
    <cellStyle name="Normal 3 2 2 2 2 3 2 2 3 2 2 2 2" xfId="14428"/>
    <cellStyle name="Normal 3 2 2 2 2 3 2 2 3 2 2 3" xfId="10830"/>
    <cellStyle name="Normal 3 2 2 2 2 3 2 2 3 2 3" xfId="5480"/>
    <cellStyle name="Normal 3 2 2 2 2 3 2 2 3 2 3 2" xfId="12676"/>
    <cellStyle name="Normal 3 2 2 2 2 3 2 2 3 2 4" xfId="9078"/>
    <cellStyle name="Normal 3 2 2 2 2 3 2 2 3 3" xfId="2758"/>
    <cellStyle name="Normal 3 2 2 2 2 3 2 2 3 3 2" xfId="6356"/>
    <cellStyle name="Normal 3 2 2 2 2 3 2 2 3 3 2 2" xfId="13552"/>
    <cellStyle name="Normal 3 2 2 2 2 3 2 2 3 3 3" xfId="9954"/>
    <cellStyle name="Normal 3 2 2 2 2 3 2 2 3 4" xfId="4604"/>
    <cellStyle name="Normal 3 2 2 2 2 3 2 2 3 4 2" xfId="11800"/>
    <cellStyle name="Normal 3 2 2 2 2 3 2 2 3 5" xfId="8202"/>
    <cellStyle name="Normal 3 2 2 2 2 3 2 2 4" xfId="1298"/>
    <cellStyle name="Normal 3 2 2 2 2 3 2 2 4 2" xfId="3050"/>
    <cellStyle name="Normal 3 2 2 2 2 3 2 2 4 2 2" xfId="6648"/>
    <cellStyle name="Normal 3 2 2 2 2 3 2 2 4 2 2 2" xfId="13844"/>
    <cellStyle name="Normal 3 2 2 2 2 3 2 2 4 2 3" xfId="10246"/>
    <cellStyle name="Normal 3 2 2 2 2 3 2 2 4 3" xfId="4896"/>
    <cellStyle name="Normal 3 2 2 2 2 3 2 2 4 3 2" xfId="12092"/>
    <cellStyle name="Normal 3 2 2 2 2 3 2 2 4 4" xfId="8494"/>
    <cellStyle name="Normal 3 2 2 2 2 3 2 2 5" xfId="2174"/>
    <cellStyle name="Normal 3 2 2 2 2 3 2 2 5 2" xfId="5772"/>
    <cellStyle name="Normal 3 2 2 2 2 3 2 2 5 2 2" xfId="12968"/>
    <cellStyle name="Normal 3 2 2 2 2 3 2 2 5 3" xfId="9370"/>
    <cellStyle name="Normal 3 2 2 2 2 3 2 2 6" xfId="4020"/>
    <cellStyle name="Normal 3 2 2 2 2 3 2 2 6 2" xfId="11216"/>
    <cellStyle name="Normal 3 2 2 2 2 3 2 2 7" xfId="7618"/>
    <cellStyle name="Normal 3 2 2 2 2 3 2 3" xfId="565"/>
    <cellStyle name="Normal 3 2 2 2 2 3 2 3 2" xfId="1444"/>
    <cellStyle name="Normal 3 2 2 2 2 3 2 3 2 2" xfId="3196"/>
    <cellStyle name="Normal 3 2 2 2 2 3 2 3 2 2 2" xfId="6794"/>
    <cellStyle name="Normal 3 2 2 2 2 3 2 3 2 2 2 2" xfId="13990"/>
    <cellStyle name="Normal 3 2 2 2 2 3 2 3 2 2 3" xfId="10392"/>
    <cellStyle name="Normal 3 2 2 2 2 3 2 3 2 3" xfId="5042"/>
    <cellStyle name="Normal 3 2 2 2 2 3 2 3 2 3 2" xfId="12238"/>
    <cellStyle name="Normal 3 2 2 2 2 3 2 3 2 4" xfId="8640"/>
    <cellStyle name="Normal 3 2 2 2 2 3 2 3 3" xfId="2320"/>
    <cellStyle name="Normal 3 2 2 2 2 3 2 3 3 2" xfId="5918"/>
    <cellStyle name="Normal 3 2 2 2 2 3 2 3 3 2 2" xfId="13114"/>
    <cellStyle name="Normal 3 2 2 2 2 3 2 3 3 3" xfId="9516"/>
    <cellStyle name="Normal 3 2 2 2 2 3 2 3 4" xfId="4166"/>
    <cellStyle name="Normal 3 2 2 2 2 3 2 3 4 2" xfId="11362"/>
    <cellStyle name="Normal 3 2 2 2 2 3 2 3 5" xfId="7764"/>
    <cellStyle name="Normal 3 2 2 2 2 3 2 4" xfId="860"/>
    <cellStyle name="Normal 3 2 2 2 2 3 2 4 2" xfId="1736"/>
    <cellStyle name="Normal 3 2 2 2 2 3 2 4 2 2" xfId="3488"/>
    <cellStyle name="Normal 3 2 2 2 2 3 2 4 2 2 2" xfId="7086"/>
    <cellStyle name="Normal 3 2 2 2 2 3 2 4 2 2 2 2" xfId="14282"/>
    <cellStyle name="Normal 3 2 2 2 2 3 2 4 2 2 3" xfId="10684"/>
    <cellStyle name="Normal 3 2 2 2 2 3 2 4 2 3" xfId="5334"/>
    <cellStyle name="Normal 3 2 2 2 2 3 2 4 2 3 2" xfId="12530"/>
    <cellStyle name="Normal 3 2 2 2 2 3 2 4 2 4" xfId="8932"/>
    <cellStyle name="Normal 3 2 2 2 2 3 2 4 3" xfId="2612"/>
    <cellStyle name="Normal 3 2 2 2 2 3 2 4 3 2" xfId="6210"/>
    <cellStyle name="Normal 3 2 2 2 2 3 2 4 3 2 2" xfId="13406"/>
    <cellStyle name="Normal 3 2 2 2 2 3 2 4 3 3" xfId="9808"/>
    <cellStyle name="Normal 3 2 2 2 2 3 2 4 4" xfId="4458"/>
    <cellStyle name="Normal 3 2 2 2 2 3 2 4 4 2" xfId="11654"/>
    <cellStyle name="Normal 3 2 2 2 2 3 2 4 5" xfId="8056"/>
    <cellStyle name="Normal 3 2 2 2 2 3 2 5" xfId="1152"/>
    <cellStyle name="Normal 3 2 2 2 2 3 2 5 2" xfId="2904"/>
    <cellStyle name="Normal 3 2 2 2 2 3 2 5 2 2" xfId="6502"/>
    <cellStyle name="Normal 3 2 2 2 2 3 2 5 2 2 2" xfId="13698"/>
    <cellStyle name="Normal 3 2 2 2 2 3 2 5 2 3" xfId="10100"/>
    <cellStyle name="Normal 3 2 2 2 2 3 2 5 3" xfId="4750"/>
    <cellStyle name="Normal 3 2 2 2 2 3 2 5 3 2" xfId="11946"/>
    <cellStyle name="Normal 3 2 2 2 2 3 2 5 4" xfId="8348"/>
    <cellStyle name="Normal 3 2 2 2 2 3 2 6" xfId="2028"/>
    <cellStyle name="Normal 3 2 2 2 2 3 2 6 2" xfId="5626"/>
    <cellStyle name="Normal 3 2 2 2 2 3 2 6 2 2" xfId="12822"/>
    <cellStyle name="Normal 3 2 2 2 2 3 2 6 3" xfId="9224"/>
    <cellStyle name="Normal 3 2 2 2 2 3 2 7" xfId="3874"/>
    <cellStyle name="Normal 3 2 2 2 2 3 2 7 2" xfId="11070"/>
    <cellStyle name="Normal 3 2 2 2 2 3 2 8" xfId="7472"/>
    <cellStyle name="Normal 3 2 2 2 2 3 3" xfId="339"/>
    <cellStyle name="Normal 3 2 2 2 2 3 3 2" xfId="631"/>
    <cellStyle name="Normal 3 2 2 2 2 3 3 2 2" xfId="1510"/>
    <cellStyle name="Normal 3 2 2 2 2 3 3 2 2 2" xfId="3262"/>
    <cellStyle name="Normal 3 2 2 2 2 3 3 2 2 2 2" xfId="6860"/>
    <cellStyle name="Normal 3 2 2 2 2 3 3 2 2 2 2 2" xfId="14056"/>
    <cellStyle name="Normal 3 2 2 2 2 3 3 2 2 2 3" xfId="10458"/>
    <cellStyle name="Normal 3 2 2 2 2 3 3 2 2 3" xfId="5108"/>
    <cellStyle name="Normal 3 2 2 2 2 3 3 2 2 3 2" xfId="12304"/>
    <cellStyle name="Normal 3 2 2 2 2 3 3 2 2 4" xfId="8706"/>
    <cellStyle name="Normal 3 2 2 2 2 3 3 2 3" xfId="2386"/>
    <cellStyle name="Normal 3 2 2 2 2 3 3 2 3 2" xfId="5984"/>
    <cellStyle name="Normal 3 2 2 2 2 3 3 2 3 2 2" xfId="13180"/>
    <cellStyle name="Normal 3 2 2 2 2 3 3 2 3 3" xfId="9582"/>
    <cellStyle name="Normal 3 2 2 2 2 3 3 2 4" xfId="4232"/>
    <cellStyle name="Normal 3 2 2 2 2 3 3 2 4 2" xfId="11428"/>
    <cellStyle name="Normal 3 2 2 2 2 3 3 2 5" xfId="7830"/>
    <cellStyle name="Normal 3 2 2 2 2 3 3 3" xfId="926"/>
    <cellStyle name="Normal 3 2 2 2 2 3 3 3 2" xfId="1802"/>
    <cellStyle name="Normal 3 2 2 2 2 3 3 3 2 2" xfId="3554"/>
    <cellStyle name="Normal 3 2 2 2 2 3 3 3 2 2 2" xfId="7152"/>
    <cellStyle name="Normal 3 2 2 2 2 3 3 3 2 2 2 2" xfId="14348"/>
    <cellStyle name="Normal 3 2 2 2 2 3 3 3 2 2 3" xfId="10750"/>
    <cellStyle name="Normal 3 2 2 2 2 3 3 3 2 3" xfId="5400"/>
    <cellStyle name="Normal 3 2 2 2 2 3 3 3 2 3 2" xfId="12596"/>
    <cellStyle name="Normal 3 2 2 2 2 3 3 3 2 4" xfId="8998"/>
    <cellStyle name="Normal 3 2 2 2 2 3 3 3 3" xfId="2678"/>
    <cellStyle name="Normal 3 2 2 2 2 3 3 3 3 2" xfId="6276"/>
    <cellStyle name="Normal 3 2 2 2 2 3 3 3 3 2 2" xfId="13472"/>
    <cellStyle name="Normal 3 2 2 2 2 3 3 3 3 3" xfId="9874"/>
    <cellStyle name="Normal 3 2 2 2 2 3 3 3 4" xfId="4524"/>
    <cellStyle name="Normal 3 2 2 2 2 3 3 3 4 2" xfId="11720"/>
    <cellStyle name="Normal 3 2 2 2 2 3 3 3 5" xfId="8122"/>
    <cellStyle name="Normal 3 2 2 2 2 3 3 4" xfId="1218"/>
    <cellStyle name="Normal 3 2 2 2 2 3 3 4 2" xfId="2970"/>
    <cellStyle name="Normal 3 2 2 2 2 3 3 4 2 2" xfId="6568"/>
    <cellStyle name="Normal 3 2 2 2 2 3 3 4 2 2 2" xfId="13764"/>
    <cellStyle name="Normal 3 2 2 2 2 3 3 4 2 3" xfId="10166"/>
    <cellStyle name="Normal 3 2 2 2 2 3 3 4 3" xfId="4816"/>
    <cellStyle name="Normal 3 2 2 2 2 3 3 4 3 2" xfId="12012"/>
    <cellStyle name="Normal 3 2 2 2 2 3 3 4 4" xfId="8414"/>
    <cellStyle name="Normal 3 2 2 2 2 3 3 5" xfId="2094"/>
    <cellStyle name="Normal 3 2 2 2 2 3 3 5 2" xfId="5692"/>
    <cellStyle name="Normal 3 2 2 2 2 3 3 5 2 2" xfId="12888"/>
    <cellStyle name="Normal 3 2 2 2 2 3 3 5 3" xfId="9290"/>
    <cellStyle name="Normal 3 2 2 2 2 3 3 6" xfId="3940"/>
    <cellStyle name="Normal 3 2 2 2 2 3 3 6 2" xfId="11136"/>
    <cellStyle name="Normal 3 2 2 2 2 3 3 7" xfId="7538"/>
    <cellStyle name="Normal 3 2 2 2 2 3 4" xfId="485"/>
    <cellStyle name="Normal 3 2 2 2 2 3 4 2" xfId="1364"/>
    <cellStyle name="Normal 3 2 2 2 2 3 4 2 2" xfId="3116"/>
    <cellStyle name="Normal 3 2 2 2 2 3 4 2 2 2" xfId="6714"/>
    <cellStyle name="Normal 3 2 2 2 2 3 4 2 2 2 2" xfId="13910"/>
    <cellStyle name="Normal 3 2 2 2 2 3 4 2 2 3" xfId="10312"/>
    <cellStyle name="Normal 3 2 2 2 2 3 4 2 3" xfId="4962"/>
    <cellStyle name="Normal 3 2 2 2 2 3 4 2 3 2" xfId="12158"/>
    <cellStyle name="Normal 3 2 2 2 2 3 4 2 4" xfId="8560"/>
    <cellStyle name="Normal 3 2 2 2 2 3 4 3" xfId="2240"/>
    <cellStyle name="Normal 3 2 2 2 2 3 4 3 2" xfId="5838"/>
    <cellStyle name="Normal 3 2 2 2 2 3 4 3 2 2" xfId="13034"/>
    <cellStyle name="Normal 3 2 2 2 2 3 4 3 3" xfId="9436"/>
    <cellStyle name="Normal 3 2 2 2 2 3 4 4" xfId="4086"/>
    <cellStyle name="Normal 3 2 2 2 2 3 4 4 2" xfId="11282"/>
    <cellStyle name="Normal 3 2 2 2 2 3 4 5" xfId="7684"/>
    <cellStyle name="Normal 3 2 2 2 2 3 5" xfId="780"/>
    <cellStyle name="Normal 3 2 2 2 2 3 5 2" xfId="1656"/>
    <cellStyle name="Normal 3 2 2 2 2 3 5 2 2" xfId="3408"/>
    <cellStyle name="Normal 3 2 2 2 2 3 5 2 2 2" xfId="7006"/>
    <cellStyle name="Normal 3 2 2 2 2 3 5 2 2 2 2" xfId="14202"/>
    <cellStyle name="Normal 3 2 2 2 2 3 5 2 2 3" xfId="10604"/>
    <cellStyle name="Normal 3 2 2 2 2 3 5 2 3" xfId="5254"/>
    <cellStyle name="Normal 3 2 2 2 2 3 5 2 3 2" xfId="12450"/>
    <cellStyle name="Normal 3 2 2 2 2 3 5 2 4" xfId="8852"/>
    <cellStyle name="Normal 3 2 2 2 2 3 5 3" xfId="2532"/>
    <cellStyle name="Normal 3 2 2 2 2 3 5 3 2" xfId="6130"/>
    <cellStyle name="Normal 3 2 2 2 2 3 5 3 2 2" xfId="13326"/>
    <cellStyle name="Normal 3 2 2 2 2 3 5 3 3" xfId="9728"/>
    <cellStyle name="Normal 3 2 2 2 2 3 5 4" xfId="4378"/>
    <cellStyle name="Normal 3 2 2 2 2 3 5 4 2" xfId="11574"/>
    <cellStyle name="Normal 3 2 2 2 2 3 5 5" xfId="7976"/>
    <cellStyle name="Normal 3 2 2 2 2 3 6" xfId="1072"/>
    <cellStyle name="Normal 3 2 2 2 2 3 6 2" xfId="2824"/>
    <cellStyle name="Normal 3 2 2 2 2 3 6 2 2" xfId="6422"/>
    <cellStyle name="Normal 3 2 2 2 2 3 6 2 2 2" xfId="13618"/>
    <cellStyle name="Normal 3 2 2 2 2 3 6 2 3" xfId="10020"/>
    <cellStyle name="Normal 3 2 2 2 2 3 6 3" xfId="4670"/>
    <cellStyle name="Normal 3 2 2 2 2 3 6 3 2" xfId="11866"/>
    <cellStyle name="Normal 3 2 2 2 2 3 6 4" xfId="8268"/>
    <cellStyle name="Normal 3 2 2 2 2 3 7" xfId="1948"/>
    <cellStyle name="Normal 3 2 2 2 2 3 7 2" xfId="5546"/>
    <cellStyle name="Normal 3 2 2 2 2 3 7 2 2" xfId="12742"/>
    <cellStyle name="Normal 3 2 2 2 2 3 7 3" xfId="9144"/>
    <cellStyle name="Normal 3 2 2 2 2 3 8" xfId="3714"/>
    <cellStyle name="Normal 3 2 2 2 2 3 8 2" xfId="7312"/>
    <cellStyle name="Normal 3 2 2 2 2 3 8 2 2" xfId="14508"/>
    <cellStyle name="Normal 3 2 2 2 2 3 8 3" xfId="10910"/>
    <cellStyle name="Normal 3 2 2 2 2 3 9" xfId="3794"/>
    <cellStyle name="Normal 3 2 2 2 2 3 9 2" xfId="10990"/>
    <cellStyle name="Normal 3 2 2 2 2 4" xfId="227"/>
    <cellStyle name="Normal 3 2 2 2 2 4 2" xfId="375"/>
    <cellStyle name="Normal 3 2 2 2 2 4 2 2" xfId="667"/>
    <cellStyle name="Normal 3 2 2 2 2 4 2 2 2" xfId="1546"/>
    <cellStyle name="Normal 3 2 2 2 2 4 2 2 2 2" xfId="3298"/>
    <cellStyle name="Normal 3 2 2 2 2 4 2 2 2 2 2" xfId="6896"/>
    <cellStyle name="Normal 3 2 2 2 2 4 2 2 2 2 2 2" xfId="14092"/>
    <cellStyle name="Normal 3 2 2 2 2 4 2 2 2 2 3" xfId="10494"/>
    <cellStyle name="Normal 3 2 2 2 2 4 2 2 2 3" xfId="5144"/>
    <cellStyle name="Normal 3 2 2 2 2 4 2 2 2 3 2" xfId="12340"/>
    <cellStyle name="Normal 3 2 2 2 2 4 2 2 2 4" xfId="8742"/>
    <cellStyle name="Normal 3 2 2 2 2 4 2 2 3" xfId="2422"/>
    <cellStyle name="Normal 3 2 2 2 2 4 2 2 3 2" xfId="6020"/>
    <cellStyle name="Normal 3 2 2 2 2 4 2 2 3 2 2" xfId="13216"/>
    <cellStyle name="Normal 3 2 2 2 2 4 2 2 3 3" xfId="9618"/>
    <cellStyle name="Normal 3 2 2 2 2 4 2 2 4" xfId="4268"/>
    <cellStyle name="Normal 3 2 2 2 2 4 2 2 4 2" xfId="11464"/>
    <cellStyle name="Normal 3 2 2 2 2 4 2 2 5" xfId="7866"/>
    <cellStyle name="Normal 3 2 2 2 2 4 2 3" xfId="962"/>
    <cellStyle name="Normal 3 2 2 2 2 4 2 3 2" xfId="1838"/>
    <cellStyle name="Normal 3 2 2 2 2 4 2 3 2 2" xfId="3590"/>
    <cellStyle name="Normal 3 2 2 2 2 4 2 3 2 2 2" xfId="7188"/>
    <cellStyle name="Normal 3 2 2 2 2 4 2 3 2 2 2 2" xfId="14384"/>
    <cellStyle name="Normal 3 2 2 2 2 4 2 3 2 2 3" xfId="10786"/>
    <cellStyle name="Normal 3 2 2 2 2 4 2 3 2 3" xfId="5436"/>
    <cellStyle name="Normal 3 2 2 2 2 4 2 3 2 3 2" xfId="12632"/>
    <cellStyle name="Normal 3 2 2 2 2 4 2 3 2 4" xfId="9034"/>
    <cellStyle name="Normal 3 2 2 2 2 4 2 3 3" xfId="2714"/>
    <cellStyle name="Normal 3 2 2 2 2 4 2 3 3 2" xfId="6312"/>
    <cellStyle name="Normal 3 2 2 2 2 4 2 3 3 2 2" xfId="13508"/>
    <cellStyle name="Normal 3 2 2 2 2 4 2 3 3 3" xfId="9910"/>
    <cellStyle name="Normal 3 2 2 2 2 4 2 3 4" xfId="4560"/>
    <cellStyle name="Normal 3 2 2 2 2 4 2 3 4 2" xfId="11756"/>
    <cellStyle name="Normal 3 2 2 2 2 4 2 3 5" xfId="8158"/>
    <cellStyle name="Normal 3 2 2 2 2 4 2 4" xfId="1254"/>
    <cellStyle name="Normal 3 2 2 2 2 4 2 4 2" xfId="3006"/>
    <cellStyle name="Normal 3 2 2 2 2 4 2 4 2 2" xfId="6604"/>
    <cellStyle name="Normal 3 2 2 2 2 4 2 4 2 2 2" xfId="13800"/>
    <cellStyle name="Normal 3 2 2 2 2 4 2 4 2 3" xfId="10202"/>
    <cellStyle name="Normal 3 2 2 2 2 4 2 4 3" xfId="4852"/>
    <cellStyle name="Normal 3 2 2 2 2 4 2 4 3 2" xfId="12048"/>
    <cellStyle name="Normal 3 2 2 2 2 4 2 4 4" xfId="8450"/>
    <cellStyle name="Normal 3 2 2 2 2 4 2 5" xfId="2130"/>
    <cellStyle name="Normal 3 2 2 2 2 4 2 5 2" xfId="5728"/>
    <cellStyle name="Normal 3 2 2 2 2 4 2 5 2 2" xfId="12924"/>
    <cellStyle name="Normal 3 2 2 2 2 4 2 5 3" xfId="9326"/>
    <cellStyle name="Normal 3 2 2 2 2 4 2 6" xfId="3976"/>
    <cellStyle name="Normal 3 2 2 2 2 4 2 6 2" xfId="11172"/>
    <cellStyle name="Normal 3 2 2 2 2 4 2 7" xfId="7574"/>
    <cellStyle name="Normal 3 2 2 2 2 4 3" xfId="521"/>
    <cellStyle name="Normal 3 2 2 2 2 4 3 2" xfId="1400"/>
    <cellStyle name="Normal 3 2 2 2 2 4 3 2 2" xfId="3152"/>
    <cellStyle name="Normal 3 2 2 2 2 4 3 2 2 2" xfId="6750"/>
    <cellStyle name="Normal 3 2 2 2 2 4 3 2 2 2 2" xfId="13946"/>
    <cellStyle name="Normal 3 2 2 2 2 4 3 2 2 3" xfId="10348"/>
    <cellStyle name="Normal 3 2 2 2 2 4 3 2 3" xfId="4998"/>
    <cellStyle name="Normal 3 2 2 2 2 4 3 2 3 2" xfId="12194"/>
    <cellStyle name="Normal 3 2 2 2 2 4 3 2 4" xfId="8596"/>
    <cellStyle name="Normal 3 2 2 2 2 4 3 3" xfId="2276"/>
    <cellStyle name="Normal 3 2 2 2 2 4 3 3 2" xfId="5874"/>
    <cellStyle name="Normal 3 2 2 2 2 4 3 3 2 2" xfId="13070"/>
    <cellStyle name="Normal 3 2 2 2 2 4 3 3 3" xfId="9472"/>
    <cellStyle name="Normal 3 2 2 2 2 4 3 4" xfId="4122"/>
    <cellStyle name="Normal 3 2 2 2 2 4 3 4 2" xfId="11318"/>
    <cellStyle name="Normal 3 2 2 2 2 4 3 5" xfId="7720"/>
    <cellStyle name="Normal 3 2 2 2 2 4 4" xfId="816"/>
    <cellStyle name="Normal 3 2 2 2 2 4 4 2" xfId="1692"/>
    <cellStyle name="Normal 3 2 2 2 2 4 4 2 2" xfId="3444"/>
    <cellStyle name="Normal 3 2 2 2 2 4 4 2 2 2" xfId="7042"/>
    <cellStyle name="Normal 3 2 2 2 2 4 4 2 2 2 2" xfId="14238"/>
    <cellStyle name="Normal 3 2 2 2 2 4 4 2 2 3" xfId="10640"/>
    <cellStyle name="Normal 3 2 2 2 2 4 4 2 3" xfId="5290"/>
    <cellStyle name="Normal 3 2 2 2 2 4 4 2 3 2" xfId="12486"/>
    <cellStyle name="Normal 3 2 2 2 2 4 4 2 4" xfId="8888"/>
    <cellStyle name="Normal 3 2 2 2 2 4 4 3" xfId="2568"/>
    <cellStyle name="Normal 3 2 2 2 2 4 4 3 2" xfId="6166"/>
    <cellStyle name="Normal 3 2 2 2 2 4 4 3 2 2" xfId="13362"/>
    <cellStyle name="Normal 3 2 2 2 2 4 4 3 3" xfId="9764"/>
    <cellStyle name="Normal 3 2 2 2 2 4 4 4" xfId="4414"/>
    <cellStyle name="Normal 3 2 2 2 2 4 4 4 2" xfId="11610"/>
    <cellStyle name="Normal 3 2 2 2 2 4 4 5" xfId="8012"/>
    <cellStyle name="Normal 3 2 2 2 2 4 5" xfId="1108"/>
    <cellStyle name="Normal 3 2 2 2 2 4 5 2" xfId="2860"/>
    <cellStyle name="Normal 3 2 2 2 2 4 5 2 2" xfId="6458"/>
    <cellStyle name="Normal 3 2 2 2 2 4 5 2 2 2" xfId="13654"/>
    <cellStyle name="Normal 3 2 2 2 2 4 5 2 3" xfId="10056"/>
    <cellStyle name="Normal 3 2 2 2 2 4 5 3" xfId="4706"/>
    <cellStyle name="Normal 3 2 2 2 2 4 5 3 2" xfId="11902"/>
    <cellStyle name="Normal 3 2 2 2 2 4 5 4" xfId="8304"/>
    <cellStyle name="Normal 3 2 2 2 2 4 6" xfId="1984"/>
    <cellStyle name="Normal 3 2 2 2 2 4 6 2" xfId="5582"/>
    <cellStyle name="Normal 3 2 2 2 2 4 6 2 2" xfId="12778"/>
    <cellStyle name="Normal 3 2 2 2 2 4 6 3" xfId="9180"/>
    <cellStyle name="Normal 3 2 2 2 2 4 7" xfId="3830"/>
    <cellStyle name="Normal 3 2 2 2 2 4 7 2" xfId="11026"/>
    <cellStyle name="Normal 3 2 2 2 2 4 8" xfId="7428"/>
    <cellStyle name="Normal 3 2 2 2 2 5" xfId="295"/>
    <cellStyle name="Normal 3 2 2 2 2 5 2" xfId="587"/>
    <cellStyle name="Normal 3 2 2 2 2 5 2 2" xfId="1466"/>
    <cellStyle name="Normal 3 2 2 2 2 5 2 2 2" xfId="3218"/>
    <cellStyle name="Normal 3 2 2 2 2 5 2 2 2 2" xfId="6816"/>
    <cellStyle name="Normal 3 2 2 2 2 5 2 2 2 2 2" xfId="14012"/>
    <cellStyle name="Normal 3 2 2 2 2 5 2 2 2 3" xfId="10414"/>
    <cellStyle name="Normal 3 2 2 2 2 5 2 2 3" xfId="5064"/>
    <cellStyle name="Normal 3 2 2 2 2 5 2 2 3 2" xfId="12260"/>
    <cellStyle name="Normal 3 2 2 2 2 5 2 2 4" xfId="8662"/>
    <cellStyle name="Normal 3 2 2 2 2 5 2 3" xfId="2342"/>
    <cellStyle name="Normal 3 2 2 2 2 5 2 3 2" xfId="5940"/>
    <cellStyle name="Normal 3 2 2 2 2 5 2 3 2 2" xfId="13136"/>
    <cellStyle name="Normal 3 2 2 2 2 5 2 3 3" xfId="9538"/>
    <cellStyle name="Normal 3 2 2 2 2 5 2 4" xfId="4188"/>
    <cellStyle name="Normal 3 2 2 2 2 5 2 4 2" xfId="11384"/>
    <cellStyle name="Normal 3 2 2 2 2 5 2 5" xfId="7786"/>
    <cellStyle name="Normal 3 2 2 2 2 5 3" xfId="882"/>
    <cellStyle name="Normal 3 2 2 2 2 5 3 2" xfId="1758"/>
    <cellStyle name="Normal 3 2 2 2 2 5 3 2 2" xfId="3510"/>
    <cellStyle name="Normal 3 2 2 2 2 5 3 2 2 2" xfId="7108"/>
    <cellStyle name="Normal 3 2 2 2 2 5 3 2 2 2 2" xfId="14304"/>
    <cellStyle name="Normal 3 2 2 2 2 5 3 2 2 3" xfId="10706"/>
    <cellStyle name="Normal 3 2 2 2 2 5 3 2 3" xfId="5356"/>
    <cellStyle name="Normal 3 2 2 2 2 5 3 2 3 2" xfId="12552"/>
    <cellStyle name="Normal 3 2 2 2 2 5 3 2 4" xfId="8954"/>
    <cellStyle name="Normal 3 2 2 2 2 5 3 3" xfId="2634"/>
    <cellStyle name="Normal 3 2 2 2 2 5 3 3 2" xfId="6232"/>
    <cellStyle name="Normal 3 2 2 2 2 5 3 3 2 2" xfId="13428"/>
    <cellStyle name="Normal 3 2 2 2 2 5 3 3 3" xfId="9830"/>
    <cellStyle name="Normal 3 2 2 2 2 5 3 4" xfId="4480"/>
    <cellStyle name="Normal 3 2 2 2 2 5 3 4 2" xfId="11676"/>
    <cellStyle name="Normal 3 2 2 2 2 5 3 5" xfId="8078"/>
    <cellStyle name="Normal 3 2 2 2 2 5 4" xfId="1174"/>
    <cellStyle name="Normal 3 2 2 2 2 5 4 2" xfId="2926"/>
    <cellStyle name="Normal 3 2 2 2 2 5 4 2 2" xfId="6524"/>
    <cellStyle name="Normal 3 2 2 2 2 5 4 2 2 2" xfId="13720"/>
    <cellStyle name="Normal 3 2 2 2 2 5 4 2 3" xfId="10122"/>
    <cellStyle name="Normal 3 2 2 2 2 5 4 3" xfId="4772"/>
    <cellStyle name="Normal 3 2 2 2 2 5 4 3 2" xfId="11968"/>
    <cellStyle name="Normal 3 2 2 2 2 5 4 4" xfId="8370"/>
    <cellStyle name="Normal 3 2 2 2 2 5 5" xfId="2050"/>
    <cellStyle name="Normal 3 2 2 2 2 5 5 2" xfId="5648"/>
    <cellStyle name="Normal 3 2 2 2 2 5 5 2 2" xfId="12844"/>
    <cellStyle name="Normal 3 2 2 2 2 5 5 3" xfId="9246"/>
    <cellStyle name="Normal 3 2 2 2 2 5 6" xfId="3896"/>
    <cellStyle name="Normal 3 2 2 2 2 5 6 2" xfId="11092"/>
    <cellStyle name="Normal 3 2 2 2 2 5 7" xfId="7494"/>
    <cellStyle name="Normal 3 2 2 2 2 6" xfId="441"/>
    <cellStyle name="Normal 3 2 2 2 2 6 2" xfId="1320"/>
    <cellStyle name="Normal 3 2 2 2 2 6 2 2" xfId="3072"/>
    <cellStyle name="Normal 3 2 2 2 2 6 2 2 2" xfId="6670"/>
    <cellStyle name="Normal 3 2 2 2 2 6 2 2 2 2" xfId="13866"/>
    <cellStyle name="Normal 3 2 2 2 2 6 2 2 3" xfId="10268"/>
    <cellStyle name="Normal 3 2 2 2 2 6 2 3" xfId="4918"/>
    <cellStyle name="Normal 3 2 2 2 2 6 2 3 2" xfId="12114"/>
    <cellStyle name="Normal 3 2 2 2 2 6 2 4" xfId="8516"/>
    <cellStyle name="Normal 3 2 2 2 2 6 3" xfId="2196"/>
    <cellStyle name="Normal 3 2 2 2 2 6 3 2" xfId="5794"/>
    <cellStyle name="Normal 3 2 2 2 2 6 3 2 2" xfId="12990"/>
    <cellStyle name="Normal 3 2 2 2 2 6 3 3" xfId="9392"/>
    <cellStyle name="Normal 3 2 2 2 2 6 4" xfId="4042"/>
    <cellStyle name="Normal 3 2 2 2 2 6 4 2" xfId="11238"/>
    <cellStyle name="Normal 3 2 2 2 2 6 5" xfId="7640"/>
    <cellStyle name="Normal 3 2 2 2 2 7" xfId="736"/>
    <cellStyle name="Normal 3 2 2 2 2 7 2" xfId="1612"/>
    <cellStyle name="Normal 3 2 2 2 2 7 2 2" xfId="3364"/>
    <cellStyle name="Normal 3 2 2 2 2 7 2 2 2" xfId="6962"/>
    <cellStyle name="Normal 3 2 2 2 2 7 2 2 2 2" xfId="14158"/>
    <cellStyle name="Normal 3 2 2 2 2 7 2 2 3" xfId="10560"/>
    <cellStyle name="Normal 3 2 2 2 2 7 2 3" xfId="5210"/>
    <cellStyle name="Normal 3 2 2 2 2 7 2 3 2" xfId="12406"/>
    <cellStyle name="Normal 3 2 2 2 2 7 2 4" xfId="8808"/>
    <cellStyle name="Normal 3 2 2 2 2 7 3" xfId="2488"/>
    <cellStyle name="Normal 3 2 2 2 2 7 3 2" xfId="6086"/>
    <cellStyle name="Normal 3 2 2 2 2 7 3 2 2" xfId="13282"/>
    <cellStyle name="Normal 3 2 2 2 2 7 3 3" xfId="9684"/>
    <cellStyle name="Normal 3 2 2 2 2 7 4" xfId="4334"/>
    <cellStyle name="Normal 3 2 2 2 2 7 4 2" xfId="11530"/>
    <cellStyle name="Normal 3 2 2 2 2 7 5" xfId="7932"/>
    <cellStyle name="Normal 3 2 2 2 2 8" xfId="1028"/>
    <cellStyle name="Normal 3 2 2 2 2 8 2" xfId="2780"/>
    <cellStyle name="Normal 3 2 2 2 2 8 2 2" xfId="6378"/>
    <cellStyle name="Normal 3 2 2 2 2 8 2 2 2" xfId="13574"/>
    <cellStyle name="Normal 3 2 2 2 2 8 2 3" xfId="9976"/>
    <cellStyle name="Normal 3 2 2 2 2 8 3" xfId="4626"/>
    <cellStyle name="Normal 3 2 2 2 2 8 3 2" xfId="11822"/>
    <cellStyle name="Normal 3 2 2 2 2 8 4" xfId="8224"/>
    <cellStyle name="Normal 3 2 2 2 2 9" xfId="1904"/>
    <cellStyle name="Normal 3 2 2 2 2 9 2" xfId="5502"/>
    <cellStyle name="Normal 3 2 2 2 2 9 2 2" xfId="12698"/>
    <cellStyle name="Normal 3 2 2 2 2 9 3" xfId="9100"/>
    <cellStyle name="Normal 3 2 2 2 3" xfId="63"/>
    <cellStyle name="Normal 3 2 2 2 3 10" xfId="7356"/>
    <cellStyle name="Normal 3 2 2 2 3 11" xfId="150"/>
    <cellStyle name="Normal 3 2 2 2 3 2" xfId="235"/>
    <cellStyle name="Normal 3 2 2 2 3 2 2" xfId="383"/>
    <cellStyle name="Normal 3 2 2 2 3 2 2 2" xfId="675"/>
    <cellStyle name="Normal 3 2 2 2 3 2 2 2 2" xfId="1554"/>
    <cellStyle name="Normal 3 2 2 2 3 2 2 2 2 2" xfId="3306"/>
    <cellStyle name="Normal 3 2 2 2 3 2 2 2 2 2 2" xfId="6904"/>
    <cellStyle name="Normal 3 2 2 2 3 2 2 2 2 2 2 2" xfId="14100"/>
    <cellStyle name="Normal 3 2 2 2 3 2 2 2 2 2 3" xfId="10502"/>
    <cellStyle name="Normal 3 2 2 2 3 2 2 2 2 3" xfId="5152"/>
    <cellStyle name="Normal 3 2 2 2 3 2 2 2 2 3 2" xfId="12348"/>
    <cellStyle name="Normal 3 2 2 2 3 2 2 2 2 4" xfId="8750"/>
    <cellStyle name="Normal 3 2 2 2 3 2 2 2 3" xfId="2430"/>
    <cellStyle name="Normal 3 2 2 2 3 2 2 2 3 2" xfId="6028"/>
    <cellStyle name="Normal 3 2 2 2 3 2 2 2 3 2 2" xfId="13224"/>
    <cellStyle name="Normal 3 2 2 2 3 2 2 2 3 3" xfId="9626"/>
    <cellStyle name="Normal 3 2 2 2 3 2 2 2 4" xfId="4276"/>
    <cellStyle name="Normal 3 2 2 2 3 2 2 2 4 2" xfId="11472"/>
    <cellStyle name="Normal 3 2 2 2 3 2 2 2 5" xfId="7874"/>
    <cellStyle name="Normal 3 2 2 2 3 2 2 3" xfId="970"/>
    <cellStyle name="Normal 3 2 2 2 3 2 2 3 2" xfId="1846"/>
    <cellStyle name="Normal 3 2 2 2 3 2 2 3 2 2" xfId="3598"/>
    <cellStyle name="Normal 3 2 2 2 3 2 2 3 2 2 2" xfId="7196"/>
    <cellStyle name="Normal 3 2 2 2 3 2 2 3 2 2 2 2" xfId="14392"/>
    <cellStyle name="Normal 3 2 2 2 3 2 2 3 2 2 3" xfId="10794"/>
    <cellStyle name="Normal 3 2 2 2 3 2 2 3 2 3" xfId="5444"/>
    <cellStyle name="Normal 3 2 2 2 3 2 2 3 2 3 2" xfId="12640"/>
    <cellStyle name="Normal 3 2 2 2 3 2 2 3 2 4" xfId="9042"/>
    <cellStyle name="Normal 3 2 2 2 3 2 2 3 3" xfId="2722"/>
    <cellStyle name="Normal 3 2 2 2 3 2 2 3 3 2" xfId="6320"/>
    <cellStyle name="Normal 3 2 2 2 3 2 2 3 3 2 2" xfId="13516"/>
    <cellStyle name="Normal 3 2 2 2 3 2 2 3 3 3" xfId="9918"/>
    <cellStyle name="Normal 3 2 2 2 3 2 2 3 4" xfId="4568"/>
    <cellStyle name="Normal 3 2 2 2 3 2 2 3 4 2" xfId="11764"/>
    <cellStyle name="Normal 3 2 2 2 3 2 2 3 5" xfId="8166"/>
    <cellStyle name="Normal 3 2 2 2 3 2 2 4" xfId="1262"/>
    <cellStyle name="Normal 3 2 2 2 3 2 2 4 2" xfId="3014"/>
    <cellStyle name="Normal 3 2 2 2 3 2 2 4 2 2" xfId="6612"/>
    <cellStyle name="Normal 3 2 2 2 3 2 2 4 2 2 2" xfId="13808"/>
    <cellStyle name="Normal 3 2 2 2 3 2 2 4 2 3" xfId="10210"/>
    <cellStyle name="Normal 3 2 2 2 3 2 2 4 3" xfId="4860"/>
    <cellStyle name="Normal 3 2 2 2 3 2 2 4 3 2" xfId="12056"/>
    <cellStyle name="Normal 3 2 2 2 3 2 2 4 4" xfId="8458"/>
    <cellStyle name="Normal 3 2 2 2 3 2 2 5" xfId="2138"/>
    <cellStyle name="Normal 3 2 2 2 3 2 2 5 2" xfId="5736"/>
    <cellStyle name="Normal 3 2 2 2 3 2 2 5 2 2" xfId="12932"/>
    <cellStyle name="Normal 3 2 2 2 3 2 2 5 3" xfId="9334"/>
    <cellStyle name="Normal 3 2 2 2 3 2 2 6" xfId="3984"/>
    <cellStyle name="Normal 3 2 2 2 3 2 2 6 2" xfId="11180"/>
    <cellStyle name="Normal 3 2 2 2 3 2 2 7" xfId="7582"/>
    <cellStyle name="Normal 3 2 2 2 3 2 3" xfId="529"/>
    <cellStyle name="Normal 3 2 2 2 3 2 3 2" xfId="1408"/>
    <cellStyle name="Normal 3 2 2 2 3 2 3 2 2" xfId="3160"/>
    <cellStyle name="Normal 3 2 2 2 3 2 3 2 2 2" xfId="6758"/>
    <cellStyle name="Normal 3 2 2 2 3 2 3 2 2 2 2" xfId="13954"/>
    <cellStyle name="Normal 3 2 2 2 3 2 3 2 2 3" xfId="10356"/>
    <cellStyle name="Normal 3 2 2 2 3 2 3 2 3" xfId="5006"/>
    <cellStyle name="Normal 3 2 2 2 3 2 3 2 3 2" xfId="12202"/>
    <cellStyle name="Normal 3 2 2 2 3 2 3 2 4" xfId="8604"/>
    <cellStyle name="Normal 3 2 2 2 3 2 3 3" xfId="2284"/>
    <cellStyle name="Normal 3 2 2 2 3 2 3 3 2" xfId="5882"/>
    <cellStyle name="Normal 3 2 2 2 3 2 3 3 2 2" xfId="13078"/>
    <cellStyle name="Normal 3 2 2 2 3 2 3 3 3" xfId="9480"/>
    <cellStyle name="Normal 3 2 2 2 3 2 3 4" xfId="4130"/>
    <cellStyle name="Normal 3 2 2 2 3 2 3 4 2" xfId="11326"/>
    <cellStyle name="Normal 3 2 2 2 3 2 3 5" xfId="7728"/>
    <cellStyle name="Normal 3 2 2 2 3 2 4" xfId="824"/>
    <cellStyle name="Normal 3 2 2 2 3 2 4 2" xfId="1700"/>
    <cellStyle name="Normal 3 2 2 2 3 2 4 2 2" xfId="3452"/>
    <cellStyle name="Normal 3 2 2 2 3 2 4 2 2 2" xfId="7050"/>
    <cellStyle name="Normal 3 2 2 2 3 2 4 2 2 2 2" xfId="14246"/>
    <cellStyle name="Normal 3 2 2 2 3 2 4 2 2 3" xfId="10648"/>
    <cellStyle name="Normal 3 2 2 2 3 2 4 2 3" xfId="5298"/>
    <cellStyle name="Normal 3 2 2 2 3 2 4 2 3 2" xfId="12494"/>
    <cellStyle name="Normal 3 2 2 2 3 2 4 2 4" xfId="8896"/>
    <cellStyle name="Normal 3 2 2 2 3 2 4 3" xfId="2576"/>
    <cellStyle name="Normal 3 2 2 2 3 2 4 3 2" xfId="6174"/>
    <cellStyle name="Normal 3 2 2 2 3 2 4 3 2 2" xfId="13370"/>
    <cellStyle name="Normal 3 2 2 2 3 2 4 3 3" xfId="9772"/>
    <cellStyle name="Normal 3 2 2 2 3 2 4 4" xfId="4422"/>
    <cellStyle name="Normal 3 2 2 2 3 2 4 4 2" xfId="11618"/>
    <cellStyle name="Normal 3 2 2 2 3 2 4 5" xfId="8020"/>
    <cellStyle name="Normal 3 2 2 2 3 2 5" xfId="1116"/>
    <cellStyle name="Normal 3 2 2 2 3 2 5 2" xfId="2868"/>
    <cellStyle name="Normal 3 2 2 2 3 2 5 2 2" xfId="6466"/>
    <cellStyle name="Normal 3 2 2 2 3 2 5 2 2 2" xfId="13662"/>
    <cellStyle name="Normal 3 2 2 2 3 2 5 2 3" xfId="10064"/>
    <cellStyle name="Normal 3 2 2 2 3 2 5 3" xfId="4714"/>
    <cellStyle name="Normal 3 2 2 2 3 2 5 3 2" xfId="11910"/>
    <cellStyle name="Normal 3 2 2 2 3 2 5 4" xfId="8312"/>
    <cellStyle name="Normal 3 2 2 2 3 2 6" xfId="1992"/>
    <cellStyle name="Normal 3 2 2 2 3 2 6 2" xfId="5590"/>
    <cellStyle name="Normal 3 2 2 2 3 2 6 2 2" xfId="12786"/>
    <cellStyle name="Normal 3 2 2 2 3 2 6 3" xfId="9188"/>
    <cellStyle name="Normal 3 2 2 2 3 2 7" xfId="3838"/>
    <cellStyle name="Normal 3 2 2 2 3 2 7 2" xfId="11034"/>
    <cellStyle name="Normal 3 2 2 2 3 2 8" xfId="7436"/>
    <cellStyle name="Normal 3 2 2 2 3 3" xfId="303"/>
    <cellStyle name="Normal 3 2 2 2 3 3 2" xfId="595"/>
    <cellStyle name="Normal 3 2 2 2 3 3 2 2" xfId="1474"/>
    <cellStyle name="Normal 3 2 2 2 3 3 2 2 2" xfId="3226"/>
    <cellStyle name="Normal 3 2 2 2 3 3 2 2 2 2" xfId="6824"/>
    <cellStyle name="Normal 3 2 2 2 3 3 2 2 2 2 2" xfId="14020"/>
    <cellStyle name="Normal 3 2 2 2 3 3 2 2 2 3" xfId="10422"/>
    <cellStyle name="Normal 3 2 2 2 3 3 2 2 3" xfId="5072"/>
    <cellStyle name="Normal 3 2 2 2 3 3 2 2 3 2" xfId="12268"/>
    <cellStyle name="Normal 3 2 2 2 3 3 2 2 4" xfId="8670"/>
    <cellStyle name="Normal 3 2 2 2 3 3 2 3" xfId="2350"/>
    <cellStyle name="Normal 3 2 2 2 3 3 2 3 2" xfId="5948"/>
    <cellStyle name="Normal 3 2 2 2 3 3 2 3 2 2" xfId="13144"/>
    <cellStyle name="Normal 3 2 2 2 3 3 2 3 3" xfId="9546"/>
    <cellStyle name="Normal 3 2 2 2 3 3 2 4" xfId="4196"/>
    <cellStyle name="Normal 3 2 2 2 3 3 2 4 2" xfId="11392"/>
    <cellStyle name="Normal 3 2 2 2 3 3 2 5" xfId="7794"/>
    <cellStyle name="Normal 3 2 2 2 3 3 3" xfId="890"/>
    <cellStyle name="Normal 3 2 2 2 3 3 3 2" xfId="1766"/>
    <cellStyle name="Normal 3 2 2 2 3 3 3 2 2" xfId="3518"/>
    <cellStyle name="Normal 3 2 2 2 3 3 3 2 2 2" xfId="7116"/>
    <cellStyle name="Normal 3 2 2 2 3 3 3 2 2 2 2" xfId="14312"/>
    <cellStyle name="Normal 3 2 2 2 3 3 3 2 2 3" xfId="10714"/>
    <cellStyle name="Normal 3 2 2 2 3 3 3 2 3" xfId="5364"/>
    <cellStyle name="Normal 3 2 2 2 3 3 3 2 3 2" xfId="12560"/>
    <cellStyle name="Normal 3 2 2 2 3 3 3 2 4" xfId="8962"/>
    <cellStyle name="Normal 3 2 2 2 3 3 3 3" xfId="2642"/>
    <cellStyle name="Normal 3 2 2 2 3 3 3 3 2" xfId="6240"/>
    <cellStyle name="Normal 3 2 2 2 3 3 3 3 2 2" xfId="13436"/>
    <cellStyle name="Normal 3 2 2 2 3 3 3 3 3" xfId="9838"/>
    <cellStyle name="Normal 3 2 2 2 3 3 3 4" xfId="4488"/>
    <cellStyle name="Normal 3 2 2 2 3 3 3 4 2" xfId="11684"/>
    <cellStyle name="Normal 3 2 2 2 3 3 3 5" xfId="8086"/>
    <cellStyle name="Normal 3 2 2 2 3 3 4" xfId="1182"/>
    <cellStyle name="Normal 3 2 2 2 3 3 4 2" xfId="2934"/>
    <cellStyle name="Normal 3 2 2 2 3 3 4 2 2" xfId="6532"/>
    <cellStyle name="Normal 3 2 2 2 3 3 4 2 2 2" xfId="13728"/>
    <cellStyle name="Normal 3 2 2 2 3 3 4 2 3" xfId="10130"/>
    <cellStyle name="Normal 3 2 2 2 3 3 4 3" xfId="4780"/>
    <cellStyle name="Normal 3 2 2 2 3 3 4 3 2" xfId="11976"/>
    <cellStyle name="Normal 3 2 2 2 3 3 4 4" xfId="8378"/>
    <cellStyle name="Normal 3 2 2 2 3 3 5" xfId="2058"/>
    <cellStyle name="Normal 3 2 2 2 3 3 5 2" xfId="5656"/>
    <cellStyle name="Normal 3 2 2 2 3 3 5 2 2" xfId="12852"/>
    <cellStyle name="Normal 3 2 2 2 3 3 5 3" xfId="9254"/>
    <cellStyle name="Normal 3 2 2 2 3 3 6" xfId="3904"/>
    <cellStyle name="Normal 3 2 2 2 3 3 6 2" xfId="11100"/>
    <cellStyle name="Normal 3 2 2 2 3 3 7" xfId="7502"/>
    <cellStyle name="Normal 3 2 2 2 3 4" xfId="449"/>
    <cellStyle name="Normal 3 2 2 2 3 4 2" xfId="1328"/>
    <cellStyle name="Normal 3 2 2 2 3 4 2 2" xfId="3080"/>
    <cellStyle name="Normal 3 2 2 2 3 4 2 2 2" xfId="6678"/>
    <cellStyle name="Normal 3 2 2 2 3 4 2 2 2 2" xfId="13874"/>
    <cellStyle name="Normal 3 2 2 2 3 4 2 2 3" xfId="10276"/>
    <cellStyle name="Normal 3 2 2 2 3 4 2 3" xfId="4926"/>
    <cellStyle name="Normal 3 2 2 2 3 4 2 3 2" xfId="12122"/>
    <cellStyle name="Normal 3 2 2 2 3 4 2 4" xfId="8524"/>
    <cellStyle name="Normal 3 2 2 2 3 4 3" xfId="2204"/>
    <cellStyle name="Normal 3 2 2 2 3 4 3 2" xfId="5802"/>
    <cellStyle name="Normal 3 2 2 2 3 4 3 2 2" xfId="12998"/>
    <cellStyle name="Normal 3 2 2 2 3 4 3 3" xfId="9400"/>
    <cellStyle name="Normal 3 2 2 2 3 4 4" xfId="4050"/>
    <cellStyle name="Normal 3 2 2 2 3 4 4 2" xfId="11246"/>
    <cellStyle name="Normal 3 2 2 2 3 4 5" xfId="7648"/>
    <cellStyle name="Normal 3 2 2 2 3 5" xfId="744"/>
    <cellStyle name="Normal 3 2 2 2 3 5 2" xfId="1620"/>
    <cellStyle name="Normal 3 2 2 2 3 5 2 2" xfId="3372"/>
    <cellStyle name="Normal 3 2 2 2 3 5 2 2 2" xfId="6970"/>
    <cellStyle name="Normal 3 2 2 2 3 5 2 2 2 2" xfId="14166"/>
    <cellStyle name="Normal 3 2 2 2 3 5 2 2 3" xfId="10568"/>
    <cellStyle name="Normal 3 2 2 2 3 5 2 3" xfId="5218"/>
    <cellStyle name="Normal 3 2 2 2 3 5 2 3 2" xfId="12414"/>
    <cellStyle name="Normal 3 2 2 2 3 5 2 4" xfId="8816"/>
    <cellStyle name="Normal 3 2 2 2 3 5 3" xfId="2496"/>
    <cellStyle name="Normal 3 2 2 2 3 5 3 2" xfId="6094"/>
    <cellStyle name="Normal 3 2 2 2 3 5 3 2 2" xfId="13290"/>
    <cellStyle name="Normal 3 2 2 2 3 5 3 3" xfId="9692"/>
    <cellStyle name="Normal 3 2 2 2 3 5 4" xfId="4342"/>
    <cellStyle name="Normal 3 2 2 2 3 5 4 2" xfId="11538"/>
    <cellStyle name="Normal 3 2 2 2 3 5 5" xfId="7940"/>
    <cellStyle name="Normal 3 2 2 2 3 6" xfId="1036"/>
    <cellStyle name="Normal 3 2 2 2 3 6 2" xfId="2788"/>
    <cellStyle name="Normal 3 2 2 2 3 6 2 2" xfId="6386"/>
    <cellStyle name="Normal 3 2 2 2 3 6 2 2 2" xfId="13582"/>
    <cellStyle name="Normal 3 2 2 2 3 6 2 3" xfId="9984"/>
    <cellStyle name="Normal 3 2 2 2 3 6 3" xfId="4634"/>
    <cellStyle name="Normal 3 2 2 2 3 6 3 2" xfId="11830"/>
    <cellStyle name="Normal 3 2 2 2 3 6 4" xfId="8232"/>
    <cellStyle name="Normal 3 2 2 2 3 7" xfId="1912"/>
    <cellStyle name="Normal 3 2 2 2 3 7 2" xfId="5510"/>
    <cellStyle name="Normal 3 2 2 2 3 7 2 2" xfId="12706"/>
    <cellStyle name="Normal 3 2 2 2 3 7 3" xfId="9108"/>
    <cellStyle name="Normal 3 2 2 2 3 8" xfId="3678"/>
    <cellStyle name="Normal 3 2 2 2 3 8 2" xfId="7276"/>
    <cellStyle name="Normal 3 2 2 2 3 8 2 2" xfId="14472"/>
    <cellStyle name="Normal 3 2 2 2 3 8 3" xfId="10874"/>
    <cellStyle name="Normal 3 2 2 2 3 9" xfId="3758"/>
    <cellStyle name="Normal 3 2 2 2 3 9 2" xfId="10954"/>
    <cellStyle name="Normal 3 2 2 2 4" xfId="86"/>
    <cellStyle name="Normal 3 2 2 2 4 10" xfId="7378"/>
    <cellStyle name="Normal 3 2 2 2 4 11" xfId="173"/>
    <cellStyle name="Normal 3 2 2 2 4 2" xfId="258"/>
    <cellStyle name="Normal 3 2 2 2 4 2 2" xfId="405"/>
    <cellStyle name="Normal 3 2 2 2 4 2 2 2" xfId="697"/>
    <cellStyle name="Normal 3 2 2 2 4 2 2 2 2" xfId="1576"/>
    <cellStyle name="Normal 3 2 2 2 4 2 2 2 2 2" xfId="3328"/>
    <cellStyle name="Normal 3 2 2 2 4 2 2 2 2 2 2" xfId="6926"/>
    <cellStyle name="Normal 3 2 2 2 4 2 2 2 2 2 2 2" xfId="14122"/>
    <cellStyle name="Normal 3 2 2 2 4 2 2 2 2 2 3" xfId="10524"/>
    <cellStyle name="Normal 3 2 2 2 4 2 2 2 2 3" xfId="5174"/>
    <cellStyle name="Normal 3 2 2 2 4 2 2 2 2 3 2" xfId="12370"/>
    <cellStyle name="Normal 3 2 2 2 4 2 2 2 2 4" xfId="8772"/>
    <cellStyle name="Normal 3 2 2 2 4 2 2 2 3" xfId="2452"/>
    <cellStyle name="Normal 3 2 2 2 4 2 2 2 3 2" xfId="6050"/>
    <cellStyle name="Normal 3 2 2 2 4 2 2 2 3 2 2" xfId="13246"/>
    <cellStyle name="Normal 3 2 2 2 4 2 2 2 3 3" xfId="9648"/>
    <cellStyle name="Normal 3 2 2 2 4 2 2 2 4" xfId="4298"/>
    <cellStyle name="Normal 3 2 2 2 4 2 2 2 4 2" xfId="11494"/>
    <cellStyle name="Normal 3 2 2 2 4 2 2 2 5" xfId="7896"/>
    <cellStyle name="Normal 3 2 2 2 4 2 2 3" xfId="992"/>
    <cellStyle name="Normal 3 2 2 2 4 2 2 3 2" xfId="1868"/>
    <cellStyle name="Normal 3 2 2 2 4 2 2 3 2 2" xfId="3620"/>
    <cellStyle name="Normal 3 2 2 2 4 2 2 3 2 2 2" xfId="7218"/>
    <cellStyle name="Normal 3 2 2 2 4 2 2 3 2 2 2 2" xfId="14414"/>
    <cellStyle name="Normal 3 2 2 2 4 2 2 3 2 2 3" xfId="10816"/>
    <cellStyle name="Normal 3 2 2 2 4 2 2 3 2 3" xfId="5466"/>
    <cellStyle name="Normal 3 2 2 2 4 2 2 3 2 3 2" xfId="12662"/>
    <cellStyle name="Normal 3 2 2 2 4 2 2 3 2 4" xfId="9064"/>
    <cellStyle name="Normal 3 2 2 2 4 2 2 3 3" xfId="2744"/>
    <cellStyle name="Normal 3 2 2 2 4 2 2 3 3 2" xfId="6342"/>
    <cellStyle name="Normal 3 2 2 2 4 2 2 3 3 2 2" xfId="13538"/>
    <cellStyle name="Normal 3 2 2 2 4 2 2 3 3 3" xfId="9940"/>
    <cellStyle name="Normal 3 2 2 2 4 2 2 3 4" xfId="4590"/>
    <cellStyle name="Normal 3 2 2 2 4 2 2 3 4 2" xfId="11786"/>
    <cellStyle name="Normal 3 2 2 2 4 2 2 3 5" xfId="8188"/>
    <cellStyle name="Normal 3 2 2 2 4 2 2 4" xfId="1284"/>
    <cellStyle name="Normal 3 2 2 2 4 2 2 4 2" xfId="3036"/>
    <cellStyle name="Normal 3 2 2 2 4 2 2 4 2 2" xfId="6634"/>
    <cellStyle name="Normal 3 2 2 2 4 2 2 4 2 2 2" xfId="13830"/>
    <cellStyle name="Normal 3 2 2 2 4 2 2 4 2 3" xfId="10232"/>
    <cellStyle name="Normal 3 2 2 2 4 2 2 4 3" xfId="4882"/>
    <cellStyle name="Normal 3 2 2 2 4 2 2 4 3 2" xfId="12078"/>
    <cellStyle name="Normal 3 2 2 2 4 2 2 4 4" xfId="8480"/>
    <cellStyle name="Normal 3 2 2 2 4 2 2 5" xfId="2160"/>
    <cellStyle name="Normal 3 2 2 2 4 2 2 5 2" xfId="5758"/>
    <cellStyle name="Normal 3 2 2 2 4 2 2 5 2 2" xfId="12954"/>
    <cellStyle name="Normal 3 2 2 2 4 2 2 5 3" xfId="9356"/>
    <cellStyle name="Normal 3 2 2 2 4 2 2 6" xfId="4006"/>
    <cellStyle name="Normal 3 2 2 2 4 2 2 6 2" xfId="11202"/>
    <cellStyle name="Normal 3 2 2 2 4 2 2 7" xfId="7604"/>
    <cellStyle name="Normal 3 2 2 2 4 2 3" xfId="551"/>
    <cellStyle name="Normal 3 2 2 2 4 2 3 2" xfId="1430"/>
    <cellStyle name="Normal 3 2 2 2 4 2 3 2 2" xfId="3182"/>
    <cellStyle name="Normal 3 2 2 2 4 2 3 2 2 2" xfId="6780"/>
    <cellStyle name="Normal 3 2 2 2 4 2 3 2 2 2 2" xfId="13976"/>
    <cellStyle name="Normal 3 2 2 2 4 2 3 2 2 3" xfId="10378"/>
    <cellStyle name="Normal 3 2 2 2 4 2 3 2 3" xfId="5028"/>
    <cellStyle name="Normal 3 2 2 2 4 2 3 2 3 2" xfId="12224"/>
    <cellStyle name="Normal 3 2 2 2 4 2 3 2 4" xfId="8626"/>
    <cellStyle name="Normal 3 2 2 2 4 2 3 3" xfId="2306"/>
    <cellStyle name="Normal 3 2 2 2 4 2 3 3 2" xfId="5904"/>
    <cellStyle name="Normal 3 2 2 2 4 2 3 3 2 2" xfId="13100"/>
    <cellStyle name="Normal 3 2 2 2 4 2 3 3 3" xfId="9502"/>
    <cellStyle name="Normal 3 2 2 2 4 2 3 4" xfId="4152"/>
    <cellStyle name="Normal 3 2 2 2 4 2 3 4 2" xfId="11348"/>
    <cellStyle name="Normal 3 2 2 2 4 2 3 5" xfId="7750"/>
    <cellStyle name="Normal 3 2 2 2 4 2 4" xfId="846"/>
    <cellStyle name="Normal 3 2 2 2 4 2 4 2" xfId="1722"/>
    <cellStyle name="Normal 3 2 2 2 4 2 4 2 2" xfId="3474"/>
    <cellStyle name="Normal 3 2 2 2 4 2 4 2 2 2" xfId="7072"/>
    <cellStyle name="Normal 3 2 2 2 4 2 4 2 2 2 2" xfId="14268"/>
    <cellStyle name="Normal 3 2 2 2 4 2 4 2 2 3" xfId="10670"/>
    <cellStyle name="Normal 3 2 2 2 4 2 4 2 3" xfId="5320"/>
    <cellStyle name="Normal 3 2 2 2 4 2 4 2 3 2" xfId="12516"/>
    <cellStyle name="Normal 3 2 2 2 4 2 4 2 4" xfId="8918"/>
    <cellStyle name="Normal 3 2 2 2 4 2 4 3" xfId="2598"/>
    <cellStyle name="Normal 3 2 2 2 4 2 4 3 2" xfId="6196"/>
    <cellStyle name="Normal 3 2 2 2 4 2 4 3 2 2" xfId="13392"/>
    <cellStyle name="Normal 3 2 2 2 4 2 4 3 3" xfId="9794"/>
    <cellStyle name="Normal 3 2 2 2 4 2 4 4" xfId="4444"/>
    <cellStyle name="Normal 3 2 2 2 4 2 4 4 2" xfId="11640"/>
    <cellStyle name="Normal 3 2 2 2 4 2 4 5" xfId="8042"/>
    <cellStyle name="Normal 3 2 2 2 4 2 5" xfId="1138"/>
    <cellStyle name="Normal 3 2 2 2 4 2 5 2" xfId="2890"/>
    <cellStyle name="Normal 3 2 2 2 4 2 5 2 2" xfId="6488"/>
    <cellStyle name="Normal 3 2 2 2 4 2 5 2 2 2" xfId="13684"/>
    <cellStyle name="Normal 3 2 2 2 4 2 5 2 3" xfId="10086"/>
    <cellStyle name="Normal 3 2 2 2 4 2 5 3" xfId="4736"/>
    <cellStyle name="Normal 3 2 2 2 4 2 5 3 2" xfId="11932"/>
    <cellStyle name="Normal 3 2 2 2 4 2 5 4" xfId="8334"/>
    <cellStyle name="Normal 3 2 2 2 4 2 6" xfId="2014"/>
    <cellStyle name="Normal 3 2 2 2 4 2 6 2" xfId="5612"/>
    <cellStyle name="Normal 3 2 2 2 4 2 6 2 2" xfId="12808"/>
    <cellStyle name="Normal 3 2 2 2 4 2 6 3" xfId="9210"/>
    <cellStyle name="Normal 3 2 2 2 4 2 7" xfId="3860"/>
    <cellStyle name="Normal 3 2 2 2 4 2 7 2" xfId="11056"/>
    <cellStyle name="Normal 3 2 2 2 4 2 8" xfId="7458"/>
    <cellStyle name="Normal 3 2 2 2 4 3" xfId="325"/>
    <cellStyle name="Normal 3 2 2 2 4 3 2" xfId="617"/>
    <cellStyle name="Normal 3 2 2 2 4 3 2 2" xfId="1496"/>
    <cellStyle name="Normal 3 2 2 2 4 3 2 2 2" xfId="3248"/>
    <cellStyle name="Normal 3 2 2 2 4 3 2 2 2 2" xfId="6846"/>
    <cellStyle name="Normal 3 2 2 2 4 3 2 2 2 2 2" xfId="14042"/>
    <cellStyle name="Normal 3 2 2 2 4 3 2 2 2 3" xfId="10444"/>
    <cellStyle name="Normal 3 2 2 2 4 3 2 2 3" xfId="5094"/>
    <cellStyle name="Normal 3 2 2 2 4 3 2 2 3 2" xfId="12290"/>
    <cellStyle name="Normal 3 2 2 2 4 3 2 2 4" xfId="8692"/>
    <cellStyle name="Normal 3 2 2 2 4 3 2 3" xfId="2372"/>
    <cellStyle name="Normal 3 2 2 2 4 3 2 3 2" xfId="5970"/>
    <cellStyle name="Normal 3 2 2 2 4 3 2 3 2 2" xfId="13166"/>
    <cellStyle name="Normal 3 2 2 2 4 3 2 3 3" xfId="9568"/>
    <cellStyle name="Normal 3 2 2 2 4 3 2 4" xfId="4218"/>
    <cellStyle name="Normal 3 2 2 2 4 3 2 4 2" xfId="11414"/>
    <cellStyle name="Normal 3 2 2 2 4 3 2 5" xfId="7816"/>
    <cellStyle name="Normal 3 2 2 2 4 3 3" xfId="912"/>
    <cellStyle name="Normal 3 2 2 2 4 3 3 2" xfId="1788"/>
    <cellStyle name="Normal 3 2 2 2 4 3 3 2 2" xfId="3540"/>
    <cellStyle name="Normal 3 2 2 2 4 3 3 2 2 2" xfId="7138"/>
    <cellStyle name="Normal 3 2 2 2 4 3 3 2 2 2 2" xfId="14334"/>
    <cellStyle name="Normal 3 2 2 2 4 3 3 2 2 3" xfId="10736"/>
    <cellStyle name="Normal 3 2 2 2 4 3 3 2 3" xfId="5386"/>
    <cellStyle name="Normal 3 2 2 2 4 3 3 2 3 2" xfId="12582"/>
    <cellStyle name="Normal 3 2 2 2 4 3 3 2 4" xfId="8984"/>
    <cellStyle name="Normal 3 2 2 2 4 3 3 3" xfId="2664"/>
    <cellStyle name="Normal 3 2 2 2 4 3 3 3 2" xfId="6262"/>
    <cellStyle name="Normal 3 2 2 2 4 3 3 3 2 2" xfId="13458"/>
    <cellStyle name="Normal 3 2 2 2 4 3 3 3 3" xfId="9860"/>
    <cellStyle name="Normal 3 2 2 2 4 3 3 4" xfId="4510"/>
    <cellStyle name="Normal 3 2 2 2 4 3 3 4 2" xfId="11706"/>
    <cellStyle name="Normal 3 2 2 2 4 3 3 5" xfId="8108"/>
    <cellStyle name="Normal 3 2 2 2 4 3 4" xfId="1204"/>
    <cellStyle name="Normal 3 2 2 2 4 3 4 2" xfId="2956"/>
    <cellStyle name="Normal 3 2 2 2 4 3 4 2 2" xfId="6554"/>
    <cellStyle name="Normal 3 2 2 2 4 3 4 2 2 2" xfId="13750"/>
    <cellStyle name="Normal 3 2 2 2 4 3 4 2 3" xfId="10152"/>
    <cellStyle name="Normal 3 2 2 2 4 3 4 3" xfId="4802"/>
    <cellStyle name="Normal 3 2 2 2 4 3 4 3 2" xfId="11998"/>
    <cellStyle name="Normal 3 2 2 2 4 3 4 4" xfId="8400"/>
    <cellStyle name="Normal 3 2 2 2 4 3 5" xfId="2080"/>
    <cellStyle name="Normal 3 2 2 2 4 3 5 2" xfId="5678"/>
    <cellStyle name="Normal 3 2 2 2 4 3 5 2 2" xfId="12874"/>
    <cellStyle name="Normal 3 2 2 2 4 3 5 3" xfId="9276"/>
    <cellStyle name="Normal 3 2 2 2 4 3 6" xfId="3926"/>
    <cellStyle name="Normal 3 2 2 2 4 3 6 2" xfId="11122"/>
    <cellStyle name="Normal 3 2 2 2 4 3 7" xfId="7524"/>
    <cellStyle name="Normal 3 2 2 2 4 4" xfId="471"/>
    <cellStyle name="Normal 3 2 2 2 4 4 2" xfId="1350"/>
    <cellStyle name="Normal 3 2 2 2 4 4 2 2" xfId="3102"/>
    <cellStyle name="Normal 3 2 2 2 4 4 2 2 2" xfId="6700"/>
    <cellStyle name="Normal 3 2 2 2 4 4 2 2 2 2" xfId="13896"/>
    <cellStyle name="Normal 3 2 2 2 4 4 2 2 3" xfId="10298"/>
    <cellStyle name="Normal 3 2 2 2 4 4 2 3" xfId="4948"/>
    <cellStyle name="Normal 3 2 2 2 4 4 2 3 2" xfId="12144"/>
    <cellStyle name="Normal 3 2 2 2 4 4 2 4" xfId="8546"/>
    <cellStyle name="Normal 3 2 2 2 4 4 3" xfId="2226"/>
    <cellStyle name="Normal 3 2 2 2 4 4 3 2" xfId="5824"/>
    <cellStyle name="Normal 3 2 2 2 4 4 3 2 2" xfId="13020"/>
    <cellStyle name="Normal 3 2 2 2 4 4 3 3" xfId="9422"/>
    <cellStyle name="Normal 3 2 2 2 4 4 4" xfId="4072"/>
    <cellStyle name="Normal 3 2 2 2 4 4 4 2" xfId="11268"/>
    <cellStyle name="Normal 3 2 2 2 4 4 5" xfId="7670"/>
    <cellStyle name="Normal 3 2 2 2 4 5" xfId="766"/>
    <cellStyle name="Normal 3 2 2 2 4 5 2" xfId="1642"/>
    <cellStyle name="Normal 3 2 2 2 4 5 2 2" xfId="3394"/>
    <cellStyle name="Normal 3 2 2 2 4 5 2 2 2" xfId="6992"/>
    <cellStyle name="Normal 3 2 2 2 4 5 2 2 2 2" xfId="14188"/>
    <cellStyle name="Normal 3 2 2 2 4 5 2 2 3" xfId="10590"/>
    <cellStyle name="Normal 3 2 2 2 4 5 2 3" xfId="5240"/>
    <cellStyle name="Normal 3 2 2 2 4 5 2 3 2" xfId="12436"/>
    <cellStyle name="Normal 3 2 2 2 4 5 2 4" xfId="8838"/>
    <cellStyle name="Normal 3 2 2 2 4 5 3" xfId="2518"/>
    <cellStyle name="Normal 3 2 2 2 4 5 3 2" xfId="6116"/>
    <cellStyle name="Normal 3 2 2 2 4 5 3 2 2" xfId="13312"/>
    <cellStyle name="Normal 3 2 2 2 4 5 3 3" xfId="9714"/>
    <cellStyle name="Normal 3 2 2 2 4 5 4" xfId="4364"/>
    <cellStyle name="Normal 3 2 2 2 4 5 4 2" xfId="11560"/>
    <cellStyle name="Normal 3 2 2 2 4 5 5" xfId="7962"/>
    <cellStyle name="Normal 3 2 2 2 4 6" xfId="1058"/>
    <cellStyle name="Normal 3 2 2 2 4 6 2" xfId="2810"/>
    <cellStyle name="Normal 3 2 2 2 4 6 2 2" xfId="6408"/>
    <cellStyle name="Normal 3 2 2 2 4 6 2 2 2" xfId="13604"/>
    <cellStyle name="Normal 3 2 2 2 4 6 2 3" xfId="10006"/>
    <cellStyle name="Normal 3 2 2 2 4 6 3" xfId="4656"/>
    <cellStyle name="Normal 3 2 2 2 4 6 3 2" xfId="11852"/>
    <cellStyle name="Normal 3 2 2 2 4 6 4" xfId="8254"/>
    <cellStyle name="Normal 3 2 2 2 4 7" xfId="1934"/>
    <cellStyle name="Normal 3 2 2 2 4 7 2" xfId="5532"/>
    <cellStyle name="Normal 3 2 2 2 4 7 2 2" xfId="12728"/>
    <cellStyle name="Normal 3 2 2 2 4 7 3" xfId="9130"/>
    <cellStyle name="Normal 3 2 2 2 4 8" xfId="3700"/>
    <cellStyle name="Normal 3 2 2 2 4 8 2" xfId="7298"/>
    <cellStyle name="Normal 3 2 2 2 4 8 2 2" xfId="14494"/>
    <cellStyle name="Normal 3 2 2 2 4 8 3" xfId="10896"/>
    <cellStyle name="Normal 3 2 2 2 4 9" xfId="3780"/>
    <cellStyle name="Normal 3 2 2 2 4 9 2" xfId="10976"/>
    <cellStyle name="Normal 3 2 2 2 5" xfId="117"/>
    <cellStyle name="Normal 3 2 2 2 5 10" xfId="203"/>
    <cellStyle name="Normal 3 2 2 2 5 2" xfId="353"/>
    <cellStyle name="Normal 3 2 2 2 5 2 2" xfId="645"/>
    <cellStyle name="Normal 3 2 2 2 5 2 2 2" xfId="1524"/>
    <cellStyle name="Normal 3 2 2 2 5 2 2 2 2" xfId="3276"/>
    <cellStyle name="Normal 3 2 2 2 5 2 2 2 2 2" xfId="6874"/>
    <cellStyle name="Normal 3 2 2 2 5 2 2 2 2 2 2" xfId="14070"/>
    <cellStyle name="Normal 3 2 2 2 5 2 2 2 2 3" xfId="10472"/>
    <cellStyle name="Normal 3 2 2 2 5 2 2 2 3" xfId="5122"/>
    <cellStyle name="Normal 3 2 2 2 5 2 2 2 3 2" xfId="12318"/>
    <cellStyle name="Normal 3 2 2 2 5 2 2 2 4" xfId="8720"/>
    <cellStyle name="Normal 3 2 2 2 5 2 2 3" xfId="2400"/>
    <cellStyle name="Normal 3 2 2 2 5 2 2 3 2" xfId="5998"/>
    <cellStyle name="Normal 3 2 2 2 5 2 2 3 2 2" xfId="13194"/>
    <cellStyle name="Normal 3 2 2 2 5 2 2 3 3" xfId="9596"/>
    <cellStyle name="Normal 3 2 2 2 5 2 2 4" xfId="4246"/>
    <cellStyle name="Normal 3 2 2 2 5 2 2 4 2" xfId="11442"/>
    <cellStyle name="Normal 3 2 2 2 5 2 2 5" xfId="7844"/>
    <cellStyle name="Normal 3 2 2 2 5 2 3" xfId="940"/>
    <cellStyle name="Normal 3 2 2 2 5 2 3 2" xfId="1816"/>
    <cellStyle name="Normal 3 2 2 2 5 2 3 2 2" xfId="3568"/>
    <cellStyle name="Normal 3 2 2 2 5 2 3 2 2 2" xfId="7166"/>
    <cellStyle name="Normal 3 2 2 2 5 2 3 2 2 2 2" xfId="14362"/>
    <cellStyle name="Normal 3 2 2 2 5 2 3 2 2 3" xfId="10764"/>
    <cellStyle name="Normal 3 2 2 2 5 2 3 2 3" xfId="5414"/>
    <cellStyle name="Normal 3 2 2 2 5 2 3 2 3 2" xfId="12610"/>
    <cellStyle name="Normal 3 2 2 2 5 2 3 2 4" xfId="9012"/>
    <cellStyle name="Normal 3 2 2 2 5 2 3 3" xfId="2692"/>
    <cellStyle name="Normal 3 2 2 2 5 2 3 3 2" xfId="6290"/>
    <cellStyle name="Normal 3 2 2 2 5 2 3 3 2 2" xfId="13486"/>
    <cellStyle name="Normal 3 2 2 2 5 2 3 3 3" xfId="9888"/>
    <cellStyle name="Normal 3 2 2 2 5 2 3 4" xfId="4538"/>
    <cellStyle name="Normal 3 2 2 2 5 2 3 4 2" xfId="11734"/>
    <cellStyle name="Normal 3 2 2 2 5 2 3 5" xfId="8136"/>
    <cellStyle name="Normal 3 2 2 2 5 2 4" xfId="1232"/>
    <cellStyle name="Normal 3 2 2 2 5 2 4 2" xfId="2984"/>
    <cellStyle name="Normal 3 2 2 2 5 2 4 2 2" xfId="6582"/>
    <cellStyle name="Normal 3 2 2 2 5 2 4 2 2 2" xfId="13778"/>
    <cellStyle name="Normal 3 2 2 2 5 2 4 2 3" xfId="10180"/>
    <cellStyle name="Normal 3 2 2 2 5 2 4 3" xfId="4830"/>
    <cellStyle name="Normal 3 2 2 2 5 2 4 3 2" xfId="12026"/>
    <cellStyle name="Normal 3 2 2 2 5 2 4 4" xfId="8428"/>
    <cellStyle name="Normal 3 2 2 2 5 2 5" xfId="2108"/>
    <cellStyle name="Normal 3 2 2 2 5 2 5 2" xfId="5706"/>
    <cellStyle name="Normal 3 2 2 2 5 2 5 2 2" xfId="12902"/>
    <cellStyle name="Normal 3 2 2 2 5 2 5 3" xfId="9304"/>
    <cellStyle name="Normal 3 2 2 2 5 2 6" xfId="3954"/>
    <cellStyle name="Normal 3 2 2 2 5 2 6 2" xfId="11150"/>
    <cellStyle name="Normal 3 2 2 2 5 2 7" xfId="7552"/>
    <cellStyle name="Normal 3 2 2 2 5 3" xfId="499"/>
    <cellStyle name="Normal 3 2 2 2 5 3 2" xfId="1378"/>
    <cellStyle name="Normal 3 2 2 2 5 3 2 2" xfId="3130"/>
    <cellStyle name="Normal 3 2 2 2 5 3 2 2 2" xfId="6728"/>
    <cellStyle name="Normal 3 2 2 2 5 3 2 2 2 2" xfId="13924"/>
    <cellStyle name="Normal 3 2 2 2 5 3 2 2 3" xfId="10326"/>
    <cellStyle name="Normal 3 2 2 2 5 3 2 3" xfId="4976"/>
    <cellStyle name="Normal 3 2 2 2 5 3 2 3 2" xfId="12172"/>
    <cellStyle name="Normal 3 2 2 2 5 3 2 4" xfId="8574"/>
    <cellStyle name="Normal 3 2 2 2 5 3 3" xfId="2254"/>
    <cellStyle name="Normal 3 2 2 2 5 3 3 2" xfId="5852"/>
    <cellStyle name="Normal 3 2 2 2 5 3 3 2 2" xfId="13048"/>
    <cellStyle name="Normal 3 2 2 2 5 3 3 3" xfId="9450"/>
    <cellStyle name="Normal 3 2 2 2 5 3 4" xfId="4100"/>
    <cellStyle name="Normal 3 2 2 2 5 3 4 2" xfId="11296"/>
    <cellStyle name="Normal 3 2 2 2 5 3 5" xfId="7698"/>
    <cellStyle name="Normal 3 2 2 2 5 4" xfId="794"/>
    <cellStyle name="Normal 3 2 2 2 5 4 2" xfId="1670"/>
    <cellStyle name="Normal 3 2 2 2 5 4 2 2" xfId="3422"/>
    <cellStyle name="Normal 3 2 2 2 5 4 2 2 2" xfId="7020"/>
    <cellStyle name="Normal 3 2 2 2 5 4 2 2 2 2" xfId="14216"/>
    <cellStyle name="Normal 3 2 2 2 5 4 2 2 3" xfId="10618"/>
    <cellStyle name="Normal 3 2 2 2 5 4 2 3" xfId="5268"/>
    <cellStyle name="Normal 3 2 2 2 5 4 2 3 2" xfId="12464"/>
    <cellStyle name="Normal 3 2 2 2 5 4 2 4" xfId="8866"/>
    <cellStyle name="Normal 3 2 2 2 5 4 3" xfId="2546"/>
    <cellStyle name="Normal 3 2 2 2 5 4 3 2" xfId="6144"/>
    <cellStyle name="Normal 3 2 2 2 5 4 3 2 2" xfId="13340"/>
    <cellStyle name="Normal 3 2 2 2 5 4 3 3" xfId="9742"/>
    <cellStyle name="Normal 3 2 2 2 5 4 4" xfId="4392"/>
    <cellStyle name="Normal 3 2 2 2 5 4 4 2" xfId="11588"/>
    <cellStyle name="Normal 3 2 2 2 5 4 5" xfId="7990"/>
    <cellStyle name="Normal 3 2 2 2 5 5" xfId="1086"/>
    <cellStyle name="Normal 3 2 2 2 5 5 2" xfId="2838"/>
    <cellStyle name="Normal 3 2 2 2 5 5 2 2" xfId="6436"/>
    <cellStyle name="Normal 3 2 2 2 5 5 2 2 2" xfId="13632"/>
    <cellStyle name="Normal 3 2 2 2 5 5 2 3" xfId="10034"/>
    <cellStyle name="Normal 3 2 2 2 5 5 3" xfId="4684"/>
    <cellStyle name="Normal 3 2 2 2 5 5 3 2" xfId="11880"/>
    <cellStyle name="Normal 3 2 2 2 5 5 4" xfId="8282"/>
    <cellStyle name="Normal 3 2 2 2 5 6" xfId="1962"/>
    <cellStyle name="Normal 3 2 2 2 5 6 2" xfId="5560"/>
    <cellStyle name="Normal 3 2 2 2 5 6 2 2" xfId="12756"/>
    <cellStyle name="Normal 3 2 2 2 5 6 3" xfId="9158"/>
    <cellStyle name="Normal 3 2 2 2 5 7" xfId="3728"/>
    <cellStyle name="Normal 3 2 2 2 5 7 2" xfId="7326"/>
    <cellStyle name="Normal 3 2 2 2 5 7 2 2" xfId="14522"/>
    <cellStyle name="Normal 3 2 2 2 5 7 3" xfId="10924"/>
    <cellStyle name="Normal 3 2 2 2 5 8" xfId="3808"/>
    <cellStyle name="Normal 3 2 2 2 5 8 2" xfId="11004"/>
    <cellStyle name="Normal 3 2 2 2 5 9" xfId="7406"/>
    <cellStyle name="Normal 3 2 2 2 6" xfId="36"/>
    <cellStyle name="Normal 3 2 2 2 6 10" xfId="211"/>
    <cellStyle name="Normal 3 2 2 2 6 2" xfId="361"/>
    <cellStyle name="Normal 3 2 2 2 6 2 2" xfId="653"/>
    <cellStyle name="Normal 3 2 2 2 6 2 2 2" xfId="1532"/>
    <cellStyle name="Normal 3 2 2 2 6 2 2 2 2" xfId="3284"/>
    <cellStyle name="Normal 3 2 2 2 6 2 2 2 2 2" xfId="6882"/>
    <cellStyle name="Normal 3 2 2 2 6 2 2 2 2 2 2" xfId="14078"/>
    <cellStyle name="Normal 3 2 2 2 6 2 2 2 2 3" xfId="10480"/>
    <cellStyle name="Normal 3 2 2 2 6 2 2 2 3" xfId="5130"/>
    <cellStyle name="Normal 3 2 2 2 6 2 2 2 3 2" xfId="12326"/>
    <cellStyle name="Normal 3 2 2 2 6 2 2 2 4" xfId="8728"/>
    <cellStyle name="Normal 3 2 2 2 6 2 2 3" xfId="2408"/>
    <cellStyle name="Normal 3 2 2 2 6 2 2 3 2" xfId="6006"/>
    <cellStyle name="Normal 3 2 2 2 6 2 2 3 2 2" xfId="13202"/>
    <cellStyle name="Normal 3 2 2 2 6 2 2 3 3" xfId="9604"/>
    <cellStyle name="Normal 3 2 2 2 6 2 2 4" xfId="4254"/>
    <cellStyle name="Normal 3 2 2 2 6 2 2 4 2" xfId="11450"/>
    <cellStyle name="Normal 3 2 2 2 6 2 2 5" xfId="7852"/>
    <cellStyle name="Normal 3 2 2 2 6 2 3" xfId="948"/>
    <cellStyle name="Normal 3 2 2 2 6 2 3 2" xfId="1824"/>
    <cellStyle name="Normal 3 2 2 2 6 2 3 2 2" xfId="3576"/>
    <cellStyle name="Normal 3 2 2 2 6 2 3 2 2 2" xfId="7174"/>
    <cellStyle name="Normal 3 2 2 2 6 2 3 2 2 2 2" xfId="14370"/>
    <cellStyle name="Normal 3 2 2 2 6 2 3 2 2 3" xfId="10772"/>
    <cellStyle name="Normal 3 2 2 2 6 2 3 2 3" xfId="5422"/>
    <cellStyle name="Normal 3 2 2 2 6 2 3 2 3 2" xfId="12618"/>
    <cellStyle name="Normal 3 2 2 2 6 2 3 2 4" xfId="9020"/>
    <cellStyle name="Normal 3 2 2 2 6 2 3 3" xfId="2700"/>
    <cellStyle name="Normal 3 2 2 2 6 2 3 3 2" xfId="6298"/>
    <cellStyle name="Normal 3 2 2 2 6 2 3 3 2 2" xfId="13494"/>
    <cellStyle name="Normal 3 2 2 2 6 2 3 3 3" xfId="9896"/>
    <cellStyle name="Normal 3 2 2 2 6 2 3 4" xfId="4546"/>
    <cellStyle name="Normal 3 2 2 2 6 2 3 4 2" xfId="11742"/>
    <cellStyle name="Normal 3 2 2 2 6 2 3 5" xfId="8144"/>
    <cellStyle name="Normal 3 2 2 2 6 2 4" xfId="1240"/>
    <cellStyle name="Normal 3 2 2 2 6 2 4 2" xfId="2992"/>
    <cellStyle name="Normal 3 2 2 2 6 2 4 2 2" xfId="6590"/>
    <cellStyle name="Normal 3 2 2 2 6 2 4 2 2 2" xfId="13786"/>
    <cellStyle name="Normal 3 2 2 2 6 2 4 2 3" xfId="10188"/>
    <cellStyle name="Normal 3 2 2 2 6 2 4 3" xfId="4838"/>
    <cellStyle name="Normal 3 2 2 2 6 2 4 3 2" xfId="12034"/>
    <cellStyle name="Normal 3 2 2 2 6 2 4 4" xfId="8436"/>
    <cellStyle name="Normal 3 2 2 2 6 2 5" xfId="2116"/>
    <cellStyle name="Normal 3 2 2 2 6 2 5 2" xfId="5714"/>
    <cellStyle name="Normal 3 2 2 2 6 2 5 2 2" xfId="12910"/>
    <cellStyle name="Normal 3 2 2 2 6 2 5 3" xfId="9312"/>
    <cellStyle name="Normal 3 2 2 2 6 2 6" xfId="3962"/>
    <cellStyle name="Normal 3 2 2 2 6 2 6 2" xfId="11158"/>
    <cellStyle name="Normal 3 2 2 2 6 2 7" xfId="7560"/>
    <cellStyle name="Normal 3 2 2 2 6 3" xfId="507"/>
    <cellStyle name="Normal 3 2 2 2 6 3 2" xfId="1386"/>
    <cellStyle name="Normal 3 2 2 2 6 3 2 2" xfId="3138"/>
    <cellStyle name="Normal 3 2 2 2 6 3 2 2 2" xfId="6736"/>
    <cellStyle name="Normal 3 2 2 2 6 3 2 2 2 2" xfId="13932"/>
    <cellStyle name="Normal 3 2 2 2 6 3 2 2 3" xfId="10334"/>
    <cellStyle name="Normal 3 2 2 2 6 3 2 3" xfId="4984"/>
    <cellStyle name="Normal 3 2 2 2 6 3 2 3 2" xfId="12180"/>
    <cellStyle name="Normal 3 2 2 2 6 3 2 4" xfId="8582"/>
    <cellStyle name="Normal 3 2 2 2 6 3 3" xfId="2262"/>
    <cellStyle name="Normal 3 2 2 2 6 3 3 2" xfId="5860"/>
    <cellStyle name="Normal 3 2 2 2 6 3 3 2 2" xfId="13056"/>
    <cellStyle name="Normal 3 2 2 2 6 3 3 3" xfId="9458"/>
    <cellStyle name="Normal 3 2 2 2 6 3 4" xfId="4108"/>
    <cellStyle name="Normal 3 2 2 2 6 3 4 2" xfId="11304"/>
    <cellStyle name="Normal 3 2 2 2 6 3 5" xfId="7706"/>
    <cellStyle name="Normal 3 2 2 2 6 4" xfId="802"/>
    <cellStyle name="Normal 3 2 2 2 6 4 2" xfId="1678"/>
    <cellStyle name="Normal 3 2 2 2 6 4 2 2" xfId="3430"/>
    <cellStyle name="Normal 3 2 2 2 6 4 2 2 2" xfId="7028"/>
    <cellStyle name="Normal 3 2 2 2 6 4 2 2 2 2" xfId="14224"/>
    <cellStyle name="Normal 3 2 2 2 6 4 2 2 3" xfId="10626"/>
    <cellStyle name="Normal 3 2 2 2 6 4 2 3" xfId="5276"/>
    <cellStyle name="Normal 3 2 2 2 6 4 2 3 2" xfId="12472"/>
    <cellStyle name="Normal 3 2 2 2 6 4 2 4" xfId="8874"/>
    <cellStyle name="Normal 3 2 2 2 6 4 3" xfId="2554"/>
    <cellStyle name="Normal 3 2 2 2 6 4 3 2" xfId="6152"/>
    <cellStyle name="Normal 3 2 2 2 6 4 3 2 2" xfId="13348"/>
    <cellStyle name="Normal 3 2 2 2 6 4 3 3" xfId="9750"/>
    <cellStyle name="Normal 3 2 2 2 6 4 4" xfId="4400"/>
    <cellStyle name="Normal 3 2 2 2 6 4 4 2" xfId="11596"/>
    <cellStyle name="Normal 3 2 2 2 6 4 5" xfId="7998"/>
    <cellStyle name="Normal 3 2 2 2 6 5" xfId="1094"/>
    <cellStyle name="Normal 3 2 2 2 6 5 2" xfId="2846"/>
    <cellStyle name="Normal 3 2 2 2 6 5 2 2" xfId="6444"/>
    <cellStyle name="Normal 3 2 2 2 6 5 2 2 2" xfId="13640"/>
    <cellStyle name="Normal 3 2 2 2 6 5 2 3" xfId="10042"/>
    <cellStyle name="Normal 3 2 2 2 6 5 3" xfId="4692"/>
    <cellStyle name="Normal 3 2 2 2 6 5 3 2" xfId="11888"/>
    <cellStyle name="Normal 3 2 2 2 6 5 4" xfId="8290"/>
    <cellStyle name="Normal 3 2 2 2 6 6" xfId="1970"/>
    <cellStyle name="Normal 3 2 2 2 6 6 2" xfId="5568"/>
    <cellStyle name="Normal 3 2 2 2 6 6 2 2" xfId="12764"/>
    <cellStyle name="Normal 3 2 2 2 6 6 3" xfId="9166"/>
    <cellStyle name="Normal 3 2 2 2 6 7" xfId="3656"/>
    <cellStyle name="Normal 3 2 2 2 6 7 2" xfId="7254"/>
    <cellStyle name="Normal 3 2 2 2 6 7 2 2" xfId="14450"/>
    <cellStyle name="Normal 3 2 2 2 6 7 3" xfId="10852"/>
    <cellStyle name="Normal 3 2 2 2 6 8" xfId="3816"/>
    <cellStyle name="Normal 3 2 2 2 6 8 2" xfId="11012"/>
    <cellStyle name="Normal 3 2 2 2 6 9" xfId="7414"/>
    <cellStyle name="Normal 3 2 2 2 7" xfId="281"/>
    <cellStyle name="Normal 3 2 2 2 7 2" xfId="573"/>
    <cellStyle name="Normal 3 2 2 2 7 2 2" xfId="1452"/>
    <cellStyle name="Normal 3 2 2 2 7 2 2 2" xfId="3204"/>
    <cellStyle name="Normal 3 2 2 2 7 2 2 2 2" xfId="6802"/>
    <cellStyle name="Normal 3 2 2 2 7 2 2 2 2 2" xfId="13998"/>
    <cellStyle name="Normal 3 2 2 2 7 2 2 2 3" xfId="10400"/>
    <cellStyle name="Normal 3 2 2 2 7 2 2 3" xfId="5050"/>
    <cellStyle name="Normal 3 2 2 2 7 2 2 3 2" xfId="12246"/>
    <cellStyle name="Normal 3 2 2 2 7 2 2 4" xfId="8648"/>
    <cellStyle name="Normal 3 2 2 2 7 2 3" xfId="2328"/>
    <cellStyle name="Normal 3 2 2 2 7 2 3 2" xfId="5926"/>
    <cellStyle name="Normal 3 2 2 2 7 2 3 2 2" xfId="13122"/>
    <cellStyle name="Normal 3 2 2 2 7 2 3 3" xfId="9524"/>
    <cellStyle name="Normal 3 2 2 2 7 2 4" xfId="4174"/>
    <cellStyle name="Normal 3 2 2 2 7 2 4 2" xfId="11370"/>
    <cellStyle name="Normal 3 2 2 2 7 2 5" xfId="7772"/>
    <cellStyle name="Normal 3 2 2 2 7 3" xfId="868"/>
    <cellStyle name="Normal 3 2 2 2 7 3 2" xfId="1744"/>
    <cellStyle name="Normal 3 2 2 2 7 3 2 2" xfId="3496"/>
    <cellStyle name="Normal 3 2 2 2 7 3 2 2 2" xfId="7094"/>
    <cellStyle name="Normal 3 2 2 2 7 3 2 2 2 2" xfId="14290"/>
    <cellStyle name="Normal 3 2 2 2 7 3 2 2 3" xfId="10692"/>
    <cellStyle name="Normal 3 2 2 2 7 3 2 3" xfId="5342"/>
    <cellStyle name="Normal 3 2 2 2 7 3 2 3 2" xfId="12538"/>
    <cellStyle name="Normal 3 2 2 2 7 3 2 4" xfId="8940"/>
    <cellStyle name="Normal 3 2 2 2 7 3 3" xfId="2620"/>
    <cellStyle name="Normal 3 2 2 2 7 3 3 2" xfId="6218"/>
    <cellStyle name="Normal 3 2 2 2 7 3 3 2 2" xfId="13414"/>
    <cellStyle name="Normal 3 2 2 2 7 3 3 3" xfId="9816"/>
    <cellStyle name="Normal 3 2 2 2 7 3 4" xfId="4466"/>
    <cellStyle name="Normal 3 2 2 2 7 3 4 2" xfId="11662"/>
    <cellStyle name="Normal 3 2 2 2 7 3 5" xfId="8064"/>
    <cellStyle name="Normal 3 2 2 2 7 4" xfId="1160"/>
    <cellStyle name="Normal 3 2 2 2 7 4 2" xfId="2912"/>
    <cellStyle name="Normal 3 2 2 2 7 4 2 2" xfId="6510"/>
    <cellStyle name="Normal 3 2 2 2 7 4 2 2 2" xfId="13706"/>
    <cellStyle name="Normal 3 2 2 2 7 4 2 3" xfId="10108"/>
    <cellStyle name="Normal 3 2 2 2 7 4 3" xfId="4758"/>
    <cellStyle name="Normal 3 2 2 2 7 4 3 2" xfId="11954"/>
    <cellStyle name="Normal 3 2 2 2 7 4 4" xfId="8356"/>
    <cellStyle name="Normal 3 2 2 2 7 5" xfId="2036"/>
    <cellStyle name="Normal 3 2 2 2 7 5 2" xfId="5634"/>
    <cellStyle name="Normal 3 2 2 2 7 5 2 2" xfId="12830"/>
    <cellStyle name="Normal 3 2 2 2 7 5 3" xfId="9232"/>
    <cellStyle name="Normal 3 2 2 2 7 6" xfId="3882"/>
    <cellStyle name="Normal 3 2 2 2 7 6 2" xfId="11078"/>
    <cellStyle name="Normal 3 2 2 2 7 7" xfId="7480"/>
    <cellStyle name="Normal 3 2 2 2 8" xfId="427"/>
    <cellStyle name="Normal 3 2 2 2 8 2" xfId="1306"/>
    <cellStyle name="Normal 3 2 2 2 8 2 2" xfId="3058"/>
    <cellStyle name="Normal 3 2 2 2 8 2 2 2" xfId="6656"/>
    <cellStyle name="Normal 3 2 2 2 8 2 2 2 2" xfId="13852"/>
    <cellStyle name="Normal 3 2 2 2 8 2 2 3" xfId="10254"/>
    <cellStyle name="Normal 3 2 2 2 8 2 3" xfId="4904"/>
    <cellStyle name="Normal 3 2 2 2 8 2 3 2" xfId="12100"/>
    <cellStyle name="Normal 3 2 2 2 8 2 4" xfId="8502"/>
    <cellStyle name="Normal 3 2 2 2 8 3" xfId="2182"/>
    <cellStyle name="Normal 3 2 2 2 8 3 2" xfId="5780"/>
    <cellStyle name="Normal 3 2 2 2 8 3 2 2" xfId="12976"/>
    <cellStyle name="Normal 3 2 2 2 8 3 3" xfId="9378"/>
    <cellStyle name="Normal 3 2 2 2 8 4" xfId="4028"/>
    <cellStyle name="Normal 3 2 2 2 8 4 2" xfId="11224"/>
    <cellStyle name="Normal 3 2 2 2 8 5" xfId="7626"/>
    <cellStyle name="Normal 3 2 2 2 9" xfId="722"/>
    <cellStyle name="Normal 3 2 2 2 9 2" xfId="1598"/>
    <cellStyle name="Normal 3 2 2 2 9 2 2" xfId="3350"/>
    <cellStyle name="Normal 3 2 2 2 9 2 2 2" xfId="6948"/>
    <cellStyle name="Normal 3 2 2 2 9 2 2 2 2" xfId="14144"/>
    <cellStyle name="Normal 3 2 2 2 9 2 2 3" xfId="10546"/>
    <cellStyle name="Normal 3 2 2 2 9 2 3" xfId="5196"/>
    <cellStyle name="Normal 3 2 2 2 9 2 3 2" xfId="12392"/>
    <cellStyle name="Normal 3 2 2 2 9 2 4" xfId="8794"/>
    <cellStyle name="Normal 3 2 2 2 9 3" xfId="2474"/>
    <cellStyle name="Normal 3 2 2 2 9 3 2" xfId="6072"/>
    <cellStyle name="Normal 3 2 2 2 9 3 2 2" xfId="13268"/>
    <cellStyle name="Normal 3 2 2 2 9 3 3" xfId="9670"/>
    <cellStyle name="Normal 3 2 2 2 9 4" xfId="4320"/>
    <cellStyle name="Normal 3 2 2 2 9 4 2" xfId="11516"/>
    <cellStyle name="Normal 3 2 2 2 9 5" xfId="7918"/>
    <cellStyle name="Normal 3 2 2 3" xfId="22"/>
    <cellStyle name="Normal 3 2 2 3 10" xfId="1900"/>
    <cellStyle name="Normal 3 2 2 3 10 2" xfId="5498"/>
    <cellStyle name="Normal 3 2 2 3 10 2 2" xfId="12694"/>
    <cellStyle name="Normal 3 2 2 3 10 3" xfId="9096"/>
    <cellStyle name="Normal 3 2 2 3 11" xfId="3644"/>
    <cellStyle name="Normal 3 2 2 3 11 2" xfId="7242"/>
    <cellStyle name="Normal 3 2 2 3 11 2 2" xfId="14438"/>
    <cellStyle name="Normal 3 2 2 3 11 3" xfId="10840"/>
    <cellStyle name="Normal 3 2 2 3 12" xfId="3746"/>
    <cellStyle name="Normal 3 2 2 3 12 2" xfId="10942"/>
    <cellStyle name="Normal 3 2 2 3 13" xfId="7344"/>
    <cellStyle name="Normal 3 2 2 3 14" xfId="138"/>
    <cellStyle name="Normal 3 2 2 3 2" xfId="73"/>
    <cellStyle name="Normal 3 2 2 3 2 10" xfId="7366"/>
    <cellStyle name="Normal 3 2 2 3 2 11" xfId="160"/>
    <cellStyle name="Normal 3 2 2 3 2 2" xfId="245"/>
    <cellStyle name="Normal 3 2 2 3 2 2 2" xfId="393"/>
    <cellStyle name="Normal 3 2 2 3 2 2 2 2" xfId="685"/>
    <cellStyle name="Normal 3 2 2 3 2 2 2 2 2" xfId="1564"/>
    <cellStyle name="Normal 3 2 2 3 2 2 2 2 2 2" xfId="3316"/>
    <cellStyle name="Normal 3 2 2 3 2 2 2 2 2 2 2" xfId="6914"/>
    <cellStyle name="Normal 3 2 2 3 2 2 2 2 2 2 2 2" xfId="14110"/>
    <cellStyle name="Normal 3 2 2 3 2 2 2 2 2 2 3" xfId="10512"/>
    <cellStyle name="Normal 3 2 2 3 2 2 2 2 2 3" xfId="5162"/>
    <cellStyle name="Normal 3 2 2 3 2 2 2 2 2 3 2" xfId="12358"/>
    <cellStyle name="Normal 3 2 2 3 2 2 2 2 2 4" xfId="8760"/>
    <cellStyle name="Normal 3 2 2 3 2 2 2 2 3" xfId="2440"/>
    <cellStyle name="Normal 3 2 2 3 2 2 2 2 3 2" xfId="6038"/>
    <cellStyle name="Normal 3 2 2 3 2 2 2 2 3 2 2" xfId="13234"/>
    <cellStyle name="Normal 3 2 2 3 2 2 2 2 3 3" xfId="9636"/>
    <cellStyle name="Normal 3 2 2 3 2 2 2 2 4" xfId="4286"/>
    <cellStyle name="Normal 3 2 2 3 2 2 2 2 4 2" xfId="11482"/>
    <cellStyle name="Normal 3 2 2 3 2 2 2 2 5" xfId="7884"/>
    <cellStyle name="Normal 3 2 2 3 2 2 2 3" xfId="980"/>
    <cellStyle name="Normal 3 2 2 3 2 2 2 3 2" xfId="1856"/>
    <cellStyle name="Normal 3 2 2 3 2 2 2 3 2 2" xfId="3608"/>
    <cellStyle name="Normal 3 2 2 3 2 2 2 3 2 2 2" xfId="7206"/>
    <cellStyle name="Normal 3 2 2 3 2 2 2 3 2 2 2 2" xfId="14402"/>
    <cellStyle name="Normal 3 2 2 3 2 2 2 3 2 2 3" xfId="10804"/>
    <cellStyle name="Normal 3 2 2 3 2 2 2 3 2 3" xfId="5454"/>
    <cellStyle name="Normal 3 2 2 3 2 2 2 3 2 3 2" xfId="12650"/>
    <cellStyle name="Normal 3 2 2 3 2 2 2 3 2 4" xfId="9052"/>
    <cellStyle name="Normal 3 2 2 3 2 2 2 3 3" xfId="2732"/>
    <cellStyle name="Normal 3 2 2 3 2 2 2 3 3 2" xfId="6330"/>
    <cellStyle name="Normal 3 2 2 3 2 2 2 3 3 2 2" xfId="13526"/>
    <cellStyle name="Normal 3 2 2 3 2 2 2 3 3 3" xfId="9928"/>
    <cellStyle name="Normal 3 2 2 3 2 2 2 3 4" xfId="4578"/>
    <cellStyle name="Normal 3 2 2 3 2 2 2 3 4 2" xfId="11774"/>
    <cellStyle name="Normal 3 2 2 3 2 2 2 3 5" xfId="8176"/>
    <cellStyle name="Normal 3 2 2 3 2 2 2 4" xfId="1272"/>
    <cellStyle name="Normal 3 2 2 3 2 2 2 4 2" xfId="3024"/>
    <cellStyle name="Normal 3 2 2 3 2 2 2 4 2 2" xfId="6622"/>
    <cellStyle name="Normal 3 2 2 3 2 2 2 4 2 2 2" xfId="13818"/>
    <cellStyle name="Normal 3 2 2 3 2 2 2 4 2 3" xfId="10220"/>
    <cellStyle name="Normal 3 2 2 3 2 2 2 4 3" xfId="4870"/>
    <cellStyle name="Normal 3 2 2 3 2 2 2 4 3 2" xfId="12066"/>
    <cellStyle name="Normal 3 2 2 3 2 2 2 4 4" xfId="8468"/>
    <cellStyle name="Normal 3 2 2 3 2 2 2 5" xfId="2148"/>
    <cellStyle name="Normal 3 2 2 3 2 2 2 5 2" xfId="5746"/>
    <cellStyle name="Normal 3 2 2 3 2 2 2 5 2 2" xfId="12942"/>
    <cellStyle name="Normal 3 2 2 3 2 2 2 5 3" xfId="9344"/>
    <cellStyle name="Normal 3 2 2 3 2 2 2 6" xfId="3994"/>
    <cellStyle name="Normal 3 2 2 3 2 2 2 6 2" xfId="11190"/>
    <cellStyle name="Normal 3 2 2 3 2 2 2 7" xfId="7592"/>
    <cellStyle name="Normal 3 2 2 3 2 2 3" xfId="539"/>
    <cellStyle name="Normal 3 2 2 3 2 2 3 2" xfId="1418"/>
    <cellStyle name="Normal 3 2 2 3 2 2 3 2 2" xfId="3170"/>
    <cellStyle name="Normal 3 2 2 3 2 2 3 2 2 2" xfId="6768"/>
    <cellStyle name="Normal 3 2 2 3 2 2 3 2 2 2 2" xfId="13964"/>
    <cellStyle name="Normal 3 2 2 3 2 2 3 2 2 3" xfId="10366"/>
    <cellStyle name="Normal 3 2 2 3 2 2 3 2 3" xfId="5016"/>
    <cellStyle name="Normal 3 2 2 3 2 2 3 2 3 2" xfId="12212"/>
    <cellStyle name="Normal 3 2 2 3 2 2 3 2 4" xfId="8614"/>
    <cellStyle name="Normal 3 2 2 3 2 2 3 3" xfId="2294"/>
    <cellStyle name="Normal 3 2 2 3 2 2 3 3 2" xfId="5892"/>
    <cellStyle name="Normal 3 2 2 3 2 2 3 3 2 2" xfId="13088"/>
    <cellStyle name="Normal 3 2 2 3 2 2 3 3 3" xfId="9490"/>
    <cellStyle name="Normal 3 2 2 3 2 2 3 4" xfId="4140"/>
    <cellStyle name="Normal 3 2 2 3 2 2 3 4 2" xfId="11336"/>
    <cellStyle name="Normal 3 2 2 3 2 2 3 5" xfId="7738"/>
    <cellStyle name="Normal 3 2 2 3 2 2 4" xfId="834"/>
    <cellStyle name="Normal 3 2 2 3 2 2 4 2" xfId="1710"/>
    <cellStyle name="Normal 3 2 2 3 2 2 4 2 2" xfId="3462"/>
    <cellStyle name="Normal 3 2 2 3 2 2 4 2 2 2" xfId="7060"/>
    <cellStyle name="Normal 3 2 2 3 2 2 4 2 2 2 2" xfId="14256"/>
    <cellStyle name="Normal 3 2 2 3 2 2 4 2 2 3" xfId="10658"/>
    <cellStyle name="Normal 3 2 2 3 2 2 4 2 3" xfId="5308"/>
    <cellStyle name="Normal 3 2 2 3 2 2 4 2 3 2" xfId="12504"/>
    <cellStyle name="Normal 3 2 2 3 2 2 4 2 4" xfId="8906"/>
    <cellStyle name="Normal 3 2 2 3 2 2 4 3" xfId="2586"/>
    <cellStyle name="Normal 3 2 2 3 2 2 4 3 2" xfId="6184"/>
    <cellStyle name="Normal 3 2 2 3 2 2 4 3 2 2" xfId="13380"/>
    <cellStyle name="Normal 3 2 2 3 2 2 4 3 3" xfId="9782"/>
    <cellStyle name="Normal 3 2 2 3 2 2 4 4" xfId="4432"/>
    <cellStyle name="Normal 3 2 2 3 2 2 4 4 2" xfId="11628"/>
    <cellStyle name="Normal 3 2 2 3 2 2 4 5" xfId="8030"/>
    <cellStyle name="Normal 3 2 2 3 2 2 5" xfId="1126"/>
    <cellStyle name="Normal 3 2 2 3 2 2 5 2" xfId="2878"/>
    <cellStyle name="Normal 3 2 2 3 2 2 5 2 2" xfId="6476"/>
    <cellStyle name="Normal 3 2 2 3 2 2 5 2 2 2" xfId="13672"/>
    <cellStyle name="Normal 3 2 2 3 2 2 5 2 3" xfId="10074"/>
    <cellStyle name="Normal 3 2 2 3 2 2 5 3" xfId="4724"/>
    <cellStyle name="Normal 3 2 2 3 2 2 5 3 2" xfId="11920"/>
    <cellStyle name="Normal 3 2 2 3 2 2 5 4" xfId="8322"/>
    <cellStyle name="Normal 3 2 2 3 2 2 6" xfId="2002"/>
    <cellStyle name="Normal 3 2 2 3 2 2 6 2" xfId="5600"/>
    <cellStyle name="Normal 3 2 2 3 2 2 6 2 2" xfId="12796"/>
    <cellStyle name="Normal 3 2 2 3 2 2 6 3" xfId="9198"/>
    <cellStyle name="Normal 3 2 2 3 2 2 7" xfId="3848"/>
    <cellStyle name="Normal 3 2 2 3 2 2 7 2" xfId="11044"/>
    <cellStyle name="Normal 3 2 2 3 2 2 8" xfId="7446"/>
    <cellStyle name="Normal 3 2 2 3 2 3" xfId="313"/>
    <cellStyle name="Normal 3 2 2 3 2 3 2" xfId="605"/>
    <cellStyle name="Normal 3 2 2 3 2 3 2 2" xfId="1484"/>
    <cellStyle name="Normal 3 2 2 3 2 3 2 2 2" xfId="3236"/>
    <cellStyle name="Normal 3 2 2 3 2 3 2 2 2 2" xfId="6834"/>
    <cellStyle name="Normal 3 2 2 3 2 3 2 2 2 2 2" xfId="14030"/>
    <cellStyle name="Normal 3 2 2 3 2 3 2 2 2 3" xfId="10432"/>
    <cellStyle name="Normal 3 2 2 3 2 3 2 2 3" xfId="5082"/>
    <cellStyle name="Normal 3 2 2 3 2 3 2 2 3 2" xfId="12278"/>
    <cellStyle name="Normal 3 2 2 3 2 3 2 2 4" xfId="8680"/>
    <cellStyle name="Normal 3 2 2 3 2 3 2 3" xfId="2360"/>
    <cellStyle name="Normal 3 2 2 3 2 3 2 3 2" xfId="5958"/>
    <cellStyle name="Normal 3 2 2 3 2 3 2 3 2 2" xfId="13154"/>
    <cellStyle name="Normal 3 2 2 3 2 3 2 3 3" xfId="9556"/>
    <cellStyle name="Normal 3 2 2 3 2 3 2 4" xfId="4206"/>
    <cellStyle name="Normal 3 2 2 3 2 3 2 4 2" xfId="11402"/>
    <cellStyle name="Normal 3 2 2 3 2 3 2 5" xfId="7804"/>
    <cellStyle name="Normal 3 2 2 3 2 3 3" xfId="900"/>
    <cellStyle name="Normal 3 2 2 3 2 3 3 2" xfId="1776"/>
    <cellStyle name="Normal 3 2 2 3 2 3 3 2 2" xfId="3528"/>
    <cellStyle name="Normal 3 2 2 3 2 3 3 2 2 2" xfId="7126"/>
    <cellStyle name="Normal 3 2 2 3 2 3 3 2 2 2 2" xfId="14322"/>
    <cellStyle name="Normal 3 2 2 3 2 3 3 2 2 3" xfId="10724"/>
    <cellStyle name="Normal 3 2 2 3 2 3 3 2 3" xfId="5374"/>
    <cellStyle name="Normal 3 2 2 3 2 3 3 2 3 2" xfId="12570"/>
    <cellStyle name="Normal 3 2 2 3 2 3 3 2 4" xfId="8972"/>
    <cellStyle name="Normal 3 2 2 3 2 3 3 3" xfId="2652"/>
    <cellStyle name="Normal 3 2 2 3 2 3 3 3 2" xfId="6250"/>
    <cellStyle name="Normal 3 2 2 3 2 3 3 3 2 2" xfId="13446"/>
    <cellStyle name="Normal 3 2 2 3 2 3 3 3 3" xfId="9848"/>
    <cellStyle name="Normal 3 2 2 3 2 3 3 4" xfId="4498"/>
    <cellStyle name="Normal 3 2 2 3 2 3 3 4 2" xfId="11694"/>
    <cellStyle name="Normal 3 2 2 3 2 3 3 5" xfId="8096"/>
    <cellStyle name="Normal 3 2 2 3 2 3 4" xfId="1192"/>
    <cellStyle name="Normal 3 2 2 3 2 3 4 2" xfId="2944"/>
    <cellStyle name="Normal 3 2 2 3 2 3 4 2 2" xfId="6542"/>
    <cellStyle name="Normal 3 2 2 3 2 3 4 2 2 2" xfId="13738"/>
    <cellStyle name="Normal 3 2 2 3 2 3 4 2 3" xfId="10140"/>
    <cellStyle name="Normal 3 2 2 3 2 3 4 3" xfId="4790"/>
    <cellStyle name="Normal 3 2 2 3 2 3 4 3 2" xfId="11986"/>
    <cellStyle name="Normal 3 2 2 3 2 3 4 4" xfId="8388"/>
    <cellStyle name="Normal 3 2 2 3 2 3 5" xfId="2068"/>
    <cellStyle name="Normal 3 2 2 3 2 3 5 2" xfId="5666"/>
    <cellStyle name="Normal 3 2 2 3 2 3 5 2 2" xfId="12862"/>
    <cellStyle name="Normal 3 2 2 3 2 3 5 3" xfId="9264"/>
    <cellStyle name="Normal 3 2 2 3 2 3 6" xfId="3914"/>
    <cellStyle name="Normal 3 2 2 3 2 3 6 2" xfId="11110"/>
    <cellStyle name="Normal 3 2 2 3 2 3 7" xfId="7512"/>
    <cellStyle name="Normal 3 2 2 3 2 4" xfId="459"/>
    <cellStyle name="Normal 3 2 2 3 2 4 2" xfId="1338"/>
    <cellStyle name="Normal 3 2 2 3 2 4 2 2" xfId="3090"/>
    <cellStyle name="Normal 3 2 2 3 2 4 2 2 2" xfId="6688"/>
    <cellStyle name="Normal 3 2 2 3 2 4 2 2 2 2" xfId="13884"/>
    <cellStyle name="Normal 3 2 2 3 2 4 2 2 3" xfId="10286"/>
    <cellStyle name="Normal 3 2 2 3 2 4 2 3" xfId="4936"/>
    <cellStyle name="Normal 3 2 2 3 2 4 2 3 2" xfId="12132"/>
    <cellStyle name="Normal 3 2 2 3 2 4 2 4" xfId="8534"/>
    <cellStyle name="Normal 3 2 2 3 2 4 3" xfId="2214"/>
    <cellStyle name="Normal 3 2 2 3 2 4 3 2" xfId="5812"/>
    <cellStyle name="Normal 3 2 2 3 2 4 3 2 2" xfId="13008"/>
    <cellStyle name="Normal 3 2 2 3 2 4 3 3" xfId="9410"/>
    <cellStyle name="Normal 3 2 2 3 2 4 4" xfId="4060"/>
    <cellStyle name="Normal 3 2 2 3 2 4 4 2" xfId="11256"/>
    <cellStyle name="Normal 3 2 2 3 2 4 5" xfId="7658"/>
    <cellStyle name="Normal 3 2 2 3 2 5" xfId="754"/>
    <cellStyle name="Normal 3 2 2 3 2 5 2" xfId="1630"/>
    <cellStyle name="Normal 3 2 2 3 2 5 2 2" xfId="3382"/>
    <cellStyle name="Normal 3 2 2 3 2 5 2 2 2" xfId="6980"/>
    <cellStyle name="Normal 3 2 2 3 2 5 2 2 2 2" xfId="14176"/>
    <cellStyle name="Normal 3 2 2 3 2 5 2 2 3" xfId="10578"/>
    <cellStyle name="Normal 3 2 2 3 2 5 2 3" xfId="5228"/>
    <cellStyle name="Normal 3 2 2 3 2 5 2 3 2" xfId="12424"/>
    <cellStyle name="Normal 3 2 2 3 2 5 2 4" xfId="8826"/>
    <cellStyle name="Normal 3 2 2 3 2 5 3" xfId="2506"/>
    <cellStyle name="Normal 3 2 2 3 2 5 3 2" xfId="6104"/>
    <cellStyle name="Normal 3 2 2 3 2 5 3 2 2" xfId="13300"/>
    <cellStyle name="Normal 3 2 2 3 2 5 3 3" xfId="9702"/>
    <cellStyle name="Normal 3 2 2 3 2 5 4" xfId="4352"/>
    <cellStyle name="Normal 3 2 2 3 2 5 4 2" xfId="11548"/>
    <cellStyle name="Normal 3 2 2 3 2 5 5" xfId="7950"/>
    <cellStyle name="Normal 3 2 2 3 2 6" xfId="1046"/>
    <cellStyle name="Normal 3 2 2 3 2 6 2" xfId="2798"/>
    <cellStyle name="Normal 3 2 2 3 2 6 2 2" xfId="6396"/>
    <cellStyle name="Normal 3 2 2 3 2 6 2 2 2" xfId="13592"/>
    <cellStyle name="Normal 3 2 2 3 2 6 2 3" xfId="9994"/>
    <cellStyle name="Normal 3 2 2 3 2 6 3" xfId="4644"/>
    <cellStyle name="Normal 3 2 2 3 2 6 3 2" xfId="11840"/>
    <cellStyle name="Normal 3 2 2 3 2 6 4" xfId="8242"/>
    <cellStyle name="Normal 3 2 2 3 2 7" xfId="1922"/>
    <cellStyle name="Normal 3 2 2 3 2 7 2" xfId="5520"/>
    <cellStyle name="Normal 3 2 2 3 2 7 2 2" xfId="12716"/>
    <cellStyle name="Normal 3 2 2 3 2 7 3" xfId="9118"/>
    <cellStyle name="Normal 3 2 2 3 2 8" xfId="3688"/>
    <cellStyle name="Normal 3 2 2 3 2 8 2" xfId="7286"/>
    <cellStyle name="Normal 3 2 2 3 2 8 2 2" xfId="14482"/>
    <cellStyle name="Normal 3 2 2 3 2 8 3" xfId="10884"/>
    <cellStyle name="Normal 3 2 2 3 2 9" xfId="3768"/>
    <cellStyle name="Normal 3 2 2 3 2 9 2" xfId="10964"/>
    <cellStyle name="Normal 3 2 2 3 3" xfId="96"/>
    <cellStyle name="Normal 3 2 2 3 3 10" xfId="7388"/>
    <cellStyle name="Normal 3 2 2 3 3 11" xfId="183"/>
    <cellStyle name="Normal 3 2 2 3 3 2" xfId="268"/>
    <cellStyle name="Normal 3 2 2 3 3 2 2" xfId="415"/>
    <cellStyle name="Normal 3 2 2 3 3 2 2 2" xfId="707"/>
    <cellStyle name="Normal 3 2 2 3 3 2 2 2 2" xfId="1586"/>
    <cellStyle name="Normal 3 2 2 3 3 2 2 2 2 2" xfId="3338"/>
    <cellStyle name="Normal 3 2 2 3 3 2 2 2 2 2 2" xfId="6936"/>
    <cellStyle name="Normal 3 2 2 3 3 2 2 2 2 2 2 2" xfId="14132"/>
    <cellStyle name="Normal 3 2 2 3 3 2 2 2 2 2 3" xfId="10534"/>
    <cellStyle name="Normal 3 2 2 3 3 2 2 2 2 3" xfId="5184"/>
    <cellStyle name="Normal 3 2 2 3 3 2 2 2 2 3 2" xfId="12380"/>
    <cellStyle name="Normal 3 2 2 3 3 2 2 2 2 4" xfId="8782"/>
    <cellStyle name="Normal 3 2 2 3 3 2 2 2 3" xfId="2462"/>
    <cellStyle name="Normal 3 2 2 3 3 2 2 2 3 2" xfId="6060"/>
    <cellStyle name="Normal 3 2 2 3 3 2 2 2 3 2 2" xfId="13256"/>
    <cellStyle name="Normal 3 2 2 3 3 2 2 2 3 3" xfId="9658"/>
    <cellStyle name="Normal 3 2 2 3 3 2 2 2 4" xfId="4308"/>
    <cellStyle name="Normal 3 2 2 3 3 2 2 2 4 2" xfId="11504"/>
    <cellStyle name="Normal 3 2 2 3 3 2 2 2 5" xfId="7906"/>
    <cellStyle name="Normal 3 2 2 3 3 2 2 3" xfId="1002"/>
    <cellStyle name="Normal 3 2 2 3 3 2 2 3 2" xfId="1878"/>
    <cellStyle name="Normal 3 2 2 3 3 2 2 3 2 2" xfId="3630"/>
    <cellStyle name="Normal 3 2 2 3 3 2 2 3 2 2 2" xfId="7228"/>
    <cellStyle name="Normal 3 2 2 3 3 2 2 3 2 2 2 2" xfId="14424"/>
    <cellStyle name="Normal 3 2 2 3 3 2 2 3 2 2 3" xfId="10826"/>
    <cellStyle name="Normal 3 2 2 3 3 2 2 3 2 3" xfId="5476"/>
    <cellStyle name="Normal 3 2 2 3 3 2 2 3 2 3 2" xfId="12672"/>
    <cellStyle name="Normal 3 2 2 3 3 2 2 3 2 4" xfId="9074"/>
    <cellStyle name="Normal 3 2 2 3 3 2 2 3 3" xfId="2754"/>
    <cellStyle name="Normal 3 2 2 3 3 2 2 3 3 2" xfId="6352"/>
    <cellStyle name="Normal 3 2 2 3 3 2 2 3 3 2 2" xfId="13548"/>
    <cellStyle name="Normal 3 2 2 3 3 2 2 3 3 3" xfId="9950"/>
    <cellStyle name="Normal 3 2 2 3 3 2 2 3 4" xfId="4600"/>
    <cellStyle name="Normal 3 2 2 3 3 2 2 3 4 2" xfId="11796"/>
    <cellStyle name="Normal 3 2 2 3 3 2 2 3 5" xfId="8198"/>
    <cellStyle name="Normal 3 2 2 3 3 2 2 4" xfId="1294"/>
    <cellStyle name="Normal 3 2 2 3 3 2 2 4 2" xfId="3046"/>
    <cellStyle name="Normal 3 2 2 3 3 2 2 4 2 2" xfId="6644"/>
    <cellStyle name="Normal 3 2 2 3 3 2 2 4 2 2 2" xfId="13840"/>
    <cellStyle name="Normal 3 2 2 3 3 2 2 4 2 3" xfId="10242"/>
    <cellStyle name="Normal 3 2 2 3 3 2 2 4 3" xfId="4892"/>
    <cellStyle name="Normal 3 2 2 3 3 2 2 4 3 2" xfId="12088"/>
    <cellStyle name="Normal 3 2 2 3 3 2 2 4 4" xfId="8490"/>
    <cellStyle name="Normal 3 2 2 3 3 2 2 5" xfId="2170"/>
    <cellStyle name="Normal 3 2 2 3 3 2 2 5 2" xfId="5768"/>
    <cellStyle name="Normal 3 2 2 3 3 2 2 5 2 2" xfId="12964"/>
    <cellStyle name="Normal 3 2 2 3 3 2 2 5 3" xfId="9366"/>
    <cellStyle name="Normal 3 2 2 3 3 2 2 6" xfId="4016"/>
    <cellStyle name="Normal 3 2 2 3 3 2 2 6 2" xfId="11212"/>
    <cellStyle name="Normal 3 2 2 3 3 2 2 7" xfId="7614"/>
    <cellStyle name="Normal 3 2 2 3 3 2 3" xfId="561"/>
    <cellStyle name="Normal 3 2 2 3 3 2 3 2" xfId="1440"/>
    <cellStyle name="Normal 3 2 2 3 3 2 3 2 2" xfId="3192"/>
    <cellStyle name="Normal 3 2 2 3 3 2 3 2 2 2" xfId="6790"/>
    <cellStyle name="Normal 3 2 2 3 3 2 3 2 2 2 2" xfId="13986"/>
    <cellStyle name="Normal 3 2 2 3 3 2 3 2 2 3" xfId="10388"/>
    <cellStyle name="Normal 3 2 2 3 3 2 3 2 3" xfId="5038"/>
    <cellStyle name="Normal 3 2 2 3 3 2 3 2 3 2" xfId="12234"/>
    <cellStyle name="Normal 3 2 2 3 3 2 3 2 4" xfId="8636"/>
    <cellStyle name="Normal 3 2 2 3 3 2 3 3" xfId="2316"/>
    <cellStyle name="Normal 3 2 2 3 3 2 3 3 2" xfId="5914"/>
    <cellStyle name="Normal 3 2 2 3 3 2 3 3 2 2" xfId="13110"/>
    <cellStyle name="Normal 3 2 2 3 3 2 3 3 3" xfId="9512"/>
    <cellStyle name="Normal 3 2 2 3 3 2 3 4" xfId="4162"/>
    <cellStyle name="Normal 3 2 2 3 3 2 3 4 2" xfId="11358"/>
    <cellStyle name="Normal 3 2 2 3 3 2 3 5" xfId="7760"/>
    <cellStyle name="Normal 3 2 2 3 3 2 4" xfId="856"/>
    <cellStyle name="Normal 3 2 2 3 3 2 4 2" xfId="1732"/>
    <cellStyle name="Normal 3 2 2 3 3 2 4 2 2" xfId="3484"/>
    <cellStyle name="Normal 3 2 2 3 3 2 4 2 2 2" xfId="7082"/>
    <cellStyle name="Normal 3 2 2 3 3 2 4 2 2 2 2" xfId="14278"/>
    <cellStyle name="Normal 3 2 2 3 3 2 4 2 2 3" xfId="10680"/>
    <cellStyle name="Normal 3 2 2 3 3 2 4 2 3" xfId="5330"/>
    <cellStyle name="Normal 3 2 2 3 3 2 4 2 3 2" xfId="12526"/>
    <cellStyle name="Normal 3 2 2 3 3 2 4 2 4" xfId="8928"/>
    <cellStyle name="Normal 3 2 2 3 3 2 4 3" xfId="2608"/>
    <cellStyle name="Normal 3 2 2 3 3 2 4 3 2" xfId="6206"/>
    <cellStyle name="Normal 3 2 2 3 3 2 4 3 2 2" xfId="13402"/>
    <cellStyle name="Normal 3 2 2 3 3 2 4 3 3" xfId="9804"/>
    <cellStyle name="Normal 3 2 2 3 3 2 4 4" xfId="4454"/>
    <cellStyle name="Normal 3 2 2 3 3 2 4 4 2" xfId="11650"/>
    <cellStyle name="Normal 3 2 2 3 3 2 4 5" xfId="8052"/>
    <cellStyle name="Normal 3 2 2 3 3 2 5" xfId="1148"/>
    <cellStyle name="Normal 3 2 2 3 3 2 5 2" xfId="2900"/>
    <cellStyle name="Normal 3 2 2 3 3 2 5 2 2" xfId="6498"/>
    <cellStyle name="Normal 3 2 2 3 3 2 5 2 2 2" xfId="13694"/>
    <cellStyle name="Normal 3 2 2 3 3 2 5 2 3" xfId="10096"/>
    <cellStyle name="Normal 3 2 2 3 3 2 5 3" xfId="4746"/>
    <cellStyle name="Normal 3 2 2 3 3 2 5 3 2" xfId="11942"/>
    <cellStyle name="Normal 3 2 2 3 3 2 5 4" xfId="8344"/>
    <cellStyle name="Normal 3 2 2 3 3 2 6" xfId="2024"/>
    <cellStyle name="Normal 3 2 2 3 3 2 6 2" xfId="5622"/>
    <cellStyle name="Normal 3 2 2 3 3 2 6 2 2" xfId="12818"/>
    <cellStyle name="Normal 3 2 2 3 3 2 6 3" xfId="9220"/>
    <cellStyle name="Normal 3 2 2 3 3 2 7" xfId="3870"/>
    <cellStyle name="Normal 3 2 2 3 3 2 7 2" xfId="11066"/>
    <cellStyle name="Normal 3 2 2 3 3 2 8" xfId="7468"/>
    <cellStyle name="Normal 3 2 2 3 3 3" xfId="335"/>
    <cellStyle name="Normal 3 2 2 3 3 3 2" xfId="627"/>
    <cellStyle name="Normal 3 2 2 3 3 3 2 2" xfId="1506"/>
    <cellStyle name="Normal 3 2 2 3 3 3 2 2 2" xfId="3258"/>
    <cellStyle name="Normal 3 2 2 3 3 3 2 2 2 2" xfId="6856"/>
    <cellStyle name="Normal 3 2 2 3 3 3 2 2 2 2 2" xfId="14052"/>
    <cellStyle name="Normal 3 2 2 3 3 3 2 2 2 3" xfId="10454"/>
    <cellStyle name="Normal 3 2 2 3 3 3 2 2 3" xfId="5104"/>
    <cellStyle name="Normal 3 2 2 3 3 3 2 2 3 2" xfId="12300"/>
    <cellStyle name="Normal 3 2 2 3 3 3 2 2 4" xfId="8702"/>
    <cellStyle name="Normal 3 2 2 3 3 3 2 3" xfId="2382"/>
    <cellStyle name="Normal 3 2 2 3 3 3 2 3 2" xfId="5980"/>
    <cellStyle name="Normal 3 2 2 3 3 3 2 3 2 2" xfId="13176"/>
    <cellStyle name="Normal 3 2 2 3 3 3 2 3 3" xfId="9578"/>
    <cellStyle name="Normal 3 2 2 3 3 3 2 4" xfId="4228"/>
    <cellStyle name="Normal 3 2 2 3 3 3 2 4 2" xfId="11424"/>
    <cellStyle name="Normal 3 2 2 3 3 3 2 5" xfId="7826"/>
    <cellStyle name="Normal 3 2 2 3 3 3 3" xfId="922"/>
    <cellStyle name="Normal 3 2 2 3 3 3 3 2" xfId="1798"/>
    <cellStyle name="Normal 3 2 2 3 3 3 3 2 2" xfId="3550"/>
    <cellStyle name="Normal 3 2 2 3 3 3 3 2 2 2" xfId="7148"/>
    <cellStyle name="Normal 3 2 2 3 3 3 3 2 2 2 2" xfId="14344"/>
    <cellStyle name="Normal 3 2 2 3 3 3 3 2 2 3" xfId="10746"/>
    <cellStyle name="Normal 3 2 2 3 3 3 3 2 3" xfId="5396"/>
    <cellStyle name="Normal 3 2 2 3 3 3 3 2 3 2" xfId="12592"/>
    <cellStyle name="Normal 3 2 2 3 3 3 3 2 4" xfId="8994"/>
    <cellStyle name="Normal 3 2 2 3 3 3 3 3" xfId="2674"/>
    <cellStyle name="Normal 3 2 2 3 3 3 3 3 2" xfId="6272"/>
    <cellStyle name="Normal 3 2 2 3 3 3 3 3 2 2" xfId="13468"/>
    <cellStyle name="Normal 3 2 2 3 3 3 3 3 3" xfId="9870"/>
    <cellStyle name="Normal 3 2 2 3 3 3 3 4" xfId="4520"/>
    <cellStyle name="Normal 3 2 2 3 3 3 3 4 2" xfId="11716"/>
    <cellStyle name="Normal 3 2 2 3 3 3 3 5" xfId="8118"/>
    <cellStyle name="Normal 3 2 2 3 3 3 4" xfId="1214"/>
    <cellStyle name="Normal 3 2 2 3 3 3 4 2" xfId="2966"/>
    <cellStyle name="Normal 3 2 2 3 3 3 4 2 2" xfId="6564"/>
    <cellStyle name="Normal 3 2 2 3 3 3 4 2 2 2" xfId="13760"/>
    <cellStyle name="Normal 3 2 2 3 3 3 4 2 3" xfId="10162"/>
    <cellStyle name="Normal 3 2 2 3 3 3 4 3" xfId="4812"/>
    <cellStyle name="Normal 3 2 2 3 3 3 4 3 2" xfId="12008"/>
    <cellStyle name="Normal 3 2 2 3 3 3 4 4" xfId="8410"/>
    <cellStyle name="Normal 3 2 2 3 3 3 5" xfId="2090"/>
    <cellStyle name="Normal 3 2 2 3 3 3 5 2" xfId="5688"/>
    <cellStyle name="Normal 3 2 2 3 3 3 5 2 2" xfId="12884"/>
    <cellStyle name="Normal 3 2 2 3 3 3 5 3" xfId="9286"/>
    <cellStyle name="Normal 3 2 2 3 3 3 6" xfId="3936"/>
    <cellStyle name="Normal 3 2 2 3 3 3 6 2" xfId="11132"/>
    <cellStyle name="Normal 3 2 2 3 3 3 7" xfId="7534"/>
    <cellStyle name="Normal 3 2 2 3 3 4" xfId="481"/>
    <cellStyle name="Normal 3 2 2 3 3 4 2" xfId="1360"/>
    <cellStyle name="Normal 3 2 2 3 3 4 2 2" xfId="3112"/>
    <cellStyle name="Normal 3 2 2 3 3 4 2 2 2" xfId="6710"/>
    <cellStyle name="Normal 3 2 2 3 3 4 2 2 2 2" xfId="13906"/>
    <cellStyle name="Normal 3 2 2 3 3 4 2 2 3" xfId="10308"/>
    <cellStyle name="Normal 3 2 2 3 3 4 2 3" xfId="4958"/>
    <cellStyle name="Normal 3 2 2 3 3 4 2 3 2" xfId="12154"/>
    <cellStyle name="Normal 3 2 2 3 3 4 2 4" xfId="8556"/>
    <cellStyle name="Normal 3 2 2 3 3 4 3" xfId="2236"/>
    <cellStyle name="Normal 3 2 2 3 3 4 3 2" xfId="5834"/>
    <cellStyle name="Normal 3 2 2 3 3 4 3 2 2" xfId="13030"/>
    <cellStyle name="Normal 3 2 2 3 3 4 3 3" xfId="9432"/>
    <cellStyle name="Normal 3 2 2 3 3 4 4" xfId="4082"/>
    <cellStyle name="Normal 3 2 2 3 3 4 4 2" xfId="11278"/>
    <cellStyle name="Normal 3 2 2 3 3 4 5" xfId="7680"/>
    <cellStyle name="Normal 3 2 2 3 3 5" xfId="776"/>
    <cellStyle name="Normal 3 2 2 3 3 5 2" xfId="1652"/>
    <cellStyle name="Normal 3 2 2 3 3 5 2 2" xfId="3404"/>
    <cellStyle name="Normal 3 2 2 3 3 5 2 2 2" xfId="7002"/>
    <cellStyle name="Normal 3 2 2 3 3 5 2 2 2 2" xfId="14198"/>
    <cellStyle name="Normal 3 2 2 3 3 5 2 2 3" xfId="10600"/>
    <cellStyle name="Normal 3 2 2 3 3 5 2 3" xfId="5250"/>
    <cellStyle name="Normal 3 2 2 3 3 5 2 3 2" xfId="12446"/>
    <cellStyle name="Normal 3 2 2 3 3 5 2 4" xfId="8848"/>
    <cellStyle name="Normal 3 2 2 3 3 5 3" xfId="2528"/>
    <cellStyle name="Normal 3 2 2 3 3 5 3 2" xfId="6126"/>
    <cellStyle name="Normal 3 2 2 3 3 5 3 2 2" xfId="13322"/>
    <cellStyle name="Normal 3 2 2 3 3 5 3 3" xfId="9724"/>
    <cellStyle name="Normal 3 2 2 3 3 5 4" xfId="4374"/>
    <cellStyle name="Normal 3 2 2 3 3 5 4 2" xfId="11570"/>
    <cellStyle name="Normal 3 2 2 3 3 5 5" xfId="7972"/>
    <cellStyle name="Normal 3 2 2 3 3 6" xfId="1068"/>
    <cellStyle name="Normal 3 2 2 3 3 6 2" xfId="2820"/>
    <cellStyle name="Normal 3 2 2 3 3 6 2 2" xfId="6418"/>
    <cellStyle name="Normal 3 2 2 3 3 6 2 2 2" xfId="13614"/>
    <cellStyle name="Normal 3 2 2 3 3 6 2 3" xfId="10016"/>
    <cellStyle name="Normal 3 2 2 3 3 6 3" xfId="4666"/>
    <cellStyle name="Normal 3 2 2 3 3 6 3 2" xfId="11862"/>
    <cellStyle name="Normal 3 2 2 3 3 6 4" xfId="8264"/>
    <cellStyle name="Normal 3 2 2 3 3 7" xfId="1944"/>
    <cellStyle name="Normal 3 2 2 3 3 7 2" xfId="5542"/>
    <cellStyle name="Normal 3 2 2 3 3 7 2 2" xfId="12738"/>
    <cellStyle name="Normal 3 2 2 3 3 7 3" xfId="9140"/>
    <cellStyle name="Normal 3 2 2 3 3 8" xfId="3710"/>
    <cellStyle name="Normal 3 2 2 3 3 8 2" xfId="7308"/>
    <cellStyle name="Normal 3 2 2 3 3 8 2 2" xfId="14504"/>
    <cellStyle name="Normal 3 2 2 3 3 8 3" xfId="10906"/>
    <cellStyle name="Normal 3 2 2 3 3 9" xfId="3790"/>
    <cellStyle name="Normal 3 2 2 3 3 9 2" xfId="10986"/>
    <cellStyle name="Normal 3 2 2 3 4" xfId="113"/>
    <cellStyle name="Normal 3 2 2 3 4 10" xfId="199"/>
    <cellStyle name="Normal 3 2 2 3 4 2" xfId="349"/>
    <cellStyle name="Normal 3 2 2 3 4 2 2" xfId="641"/>
    <cellStyle name="Normal 3 2 2 3 4 2 2 2" xfId="1520"/>
    <cellStyle name="Normal 3 2 2 3 4 2 2 2 2" xfId="3272"/>
    <cellStyle name="Normal 3 2 2 3 4 2 2 2 2 2" xfId="6870"/>
    <cellStyle name="Normal 3 2 2 3 4 2 2 2 2 2 2" xfId="14066"/>
    <cellStyle name="Normal 3 2 2 3 4 2 2 2 2 3" xfId="10468"/>
    <cellStyle name="Normal 3 2 2 3 4 2 2 2 3" xfId="5118"/>
    <cellStyle name="Normal 3 2 2 3 4 2 2 2 3 2" xfId="12314"/>
    <cellStyle name="Normal 3 2 2 3 4 2 2 2 4" xfId="8716"/>
    <cellStyle name="Normal 3 2 2 3 4 2 2 3" xfId="2396"/>
    <cellStyle name="Normal 3 2 2 3 4 2 2 3 2" xfId="5994"/>
    <cellStyle name="Normal 3 2 2 3 4 2 2 3 2 2" xfId="13190"/>
    <cellStyle name="Normal 3 2 2 3 4 2 2 3 3" xfId="9592"/>
    <cellStyle name="Normal 3 2 2 3 4 2 2 4" xfId="4242"/>
    <cellStyle name="Normal 3 2 2 3 4 2 2 4 2" xfId="11438"/>
    <cellStyle name="Normal 3 2 2 3 4 2 2 5" xfId="7840"/>
    <cellStyle name="Normal 3 2 2 3 4 2 3" xfId="936"/>
    <cellStyle name="Normal 3 2 2 3 4 2 3 2" xfId="1812"/>
    <cellStyle name="Normal 3 2 2 3 4 2 3 2 2" xfId="3564"/>
    <cellStyle name="Normal 3 2 2 3 4 2 3 2 2 2" xfId="7162"/>
    <cellStyle name="Normal 3 2 2 3 4 2 3 2 2 2 2" xfId="14358"/>
    <cellStyle name="Normal 3 2 2 3 4 2 3 2 2 3" xfId="10760"/>
    <cellStyle name="Normal 3 2 2 3 4 2 3 2 3" xfId="5410"/>
    <cellStyle name="Normal 3 2 2 3 4 2 3 2 3 2" xfId="12606"/>
    <cellStyle name="Normal 3 2 2 3 4 2 3 2 4" xfId="9008"/>
    <cellStyle name="Normal 3 2 2 3 4 2 3 3" xfId="2688"/>
    <cellStyle name="Normal 3 2 2 3 4 2 3 3 2" xfId="6286"/>
    <cellStyle name="Normal 3 2 2 3 4 2 3 3 2 2" xfId="13482"/>
    <cellStyle name="Normal 3 2 2 3 4 2 3 3 3" xfId="9884"/>
    <cellStyle name="Normal 3 2 2 3 4 2 3 4" xfId="4534"/>
    <cellStyle name="Normal 3 2 2 3 4 2 3 4 2" xfId="11730"/>
    <cellStyle name="Normal 3 2 2 3 4 2 3 5" xfId="8132"/>
    <cellStyle name="Normal 3 2 2 3 4 2 4" xfId="1228"/>
    <cellStyle name="Normal 3 2 2 3 4 2 4 2" xfId="2980"/>
    <cellStyle name="Normal 3 2 2 3 4 2 4 2 2" xfId="6578"/>
    <cellStyle name="Normal 3 2 2 3 4 2 4 2 2 2" xfId="13774"/>
    <cellStyle name="Normal 3 2 2 3 4 2 4 2 3" xfId="10176"/>
    <cellStyle name="Normal 3 2 2 3 4 2 4 3" xfId="4826"/>
    <cellStyle name="Normal 3 2 2 3 4 2 4 3 2" xfId="12022"/>
    <cellStyle name="Normal 3 2 2 3 4 2 4 4" xfId="8424"/>
    <cellStyle name="Normal 3 2 2 3 4 2 5" xfId="2104"/>
    <cellStyle name="Normal 3 2 2 3 4 2 5 2" xfId="5702"/>
    <cellStyle name="Normal 3 2 2 3 4 2 5 2 2" xfId="12898"/>
    <cellStyle name="Normal 3 2 2 3 4 2 5 3" xfId="9300"/>
    <cellStyle name="Normal 3 2 2 3 4 2 6" xfId="3950"/>
    <cellStyle name="Normal 3 2 2 3 4 2 6 2" xfId="11146"/>
    <cellStyle name="Normal 3 2 2 3 4 2 7" xfId="7548"/>
    <cellStyle name="Normal 3 2 2 3 4 3" xfId="495"/>
    <cellStyle name="Normal 3 2 2 3 4 3 2" xfId="1374"/>
    <cellStyle name="Normal 3 2 2 3 4 3 2 2" xfId="3126"/>
    <cellStyle name="Normal 3 2 2 3 4 3 2 2 2" xfId="6724"/>
    <cellStyle name="Normal 3 2 2 3 4 3 2 2 2 2" xfId="13920"/>
    <cellStyle name="Normal 3 2 2 3 4 3 2 2 3" xfId="10322"/>
    <cellStyle name="Normal 3 2 2 3 4 3 2 3" xfId="4972"/>
    <cellStyle name="Normal 3 2 2 3 4 3 2 3 2" xfId="12168"/>
    <cellStyle name="Normal 3 2 2 3 4 3 2 4" xfId="8570"/>
    <cellStyle name="Normal 3 2 2 3 4 3 3" xfId="2250"/>
    <cellStyle name="Normal 3 2 2 3 4 3 3 2" xfId="5848"/>
    <cellStyle name="Normal 3 2 2 3 4 3 3 2 2" xfId="13044"/>
    <cellStyle name="Normal 3 2 2 3 4 3 3 3" xfId="9446"/>
    <cellStyle name="Normal 3 2 2 3 4 3 4" xfId="4096"/>
    <cellStyle name="Normal 3 2 2 3 4 3 4 2" xfId="11292"/>
    <cellStyle name="Normal 3 2 2 3 4 3 5" xfId="7694"/>
    <cellStyle name="Normal 3 2 2 3 4 4" xfId="790"/>
    <cellStyle name="Normal 3 2 2 3 4 4 2" xfId="1666"/>
    <cellStyle name="Normal 3 2 2 3 4 4 2 2" xfId="3418"/>
    <cellStyle name="Normal 3 2 2 3 4 4 2 2 2" xfId="7016"/>
    <cellStyle name="Normal 3 2 2 3 4 4 2 2 2 2" xfId="14212"/>
    <cellStyle name="Normal 3 2 2 3 4 4 2 2 3" xfId="10614"/>
    <cellStyle name="Normal 3 2 2 3 4 4 2 3" xfId="5264"/>
    <cellStyle name="Normal 3 2 2 3 4 4 2 3 2" xfId="12460"/>
    <cellStyle name="Normal 3 2 2 3 4 4 2 4" xfId="8862"/>
    <cellStyle name="Normal 3 2 2 3 4 4 3" xfId="2542"/>
    <cellStyle name="Normal 3 2 2 3 4 4 3 2" xfId="6140"/>
    <cellStyle name="Normal 3 2 2 3 4 4 3 2 2" xfId="13336"/>
    <cellStyle name="Normal 3 2 2 3 4 4 3 3" xfId="9738"/>
    <cellStyle name="Normal 3 2 2 3 4 4 4" xfId="4388"/>
    <cellStyle name="Normal 3 2 2 3 4 4 4 2" xfId="11584"/>
    <cellStyle name="Normal 3 2 2 3 4 4 5" xfId="7986"/>
    <cellStyle name="Normal 3 2 2 3 4 5" xfId="1082"/>
    <cellStyle name="Normal 3 2 2 3 4 5 2" xfId="2834"/>
    <cellStyle name="Normal 3 2 2 3 4 5 2 2" xfId="6432"/>
    <cellStyle name="Normal 3 2 2 3 4 5 2 2 2" xfId="13628"/>
    <cellStyle name="Normal 3 2 2 3 4 5 2 3" xfId="10030"/>
    <cellStyle name="Normal 3 2 2 3 4 5 3" xfId="4680"/>
    <cellStyle name="Normal 3 2 2 3 4 5 3 2" xfId="11876"/>
    <cellStyle name="Normal 3 2 2 3 4 5 4" xfId="8278"/>
    <cellStyle name="Normal 3 2 2 3 4 6" xfId="1958"/>
    <cellStyle name="Normal 3 2 2 3 4 6 2" xfId="5556"/>
    <cellStyle name="Normal 3 2 2 3 4 6 2 2" xfId="12752"/>
    <cellStyle name="Normal 3 2 2 3 4 6 3" xfId="9154"/>
    <cellStyle name="Normal 3 2 2 3 4 7" xfId="3724"/>
    <cellStyle name="Normal 3 2 2 3 4 7 2" xfId="7322"/>
    <cellStyle name="Normal 3 2 2 3 4 7 2 2" xfId="14518"/>
    <cellStyle name="Normal 3 2 2 3 4 7 3" xfId="10920"/>
    <cellStyle name="Normal 3 2 2 3 4 8" xfId="3804"/>
    <cellStyle name="Normal 3 2 2 3 4 8 2" xfId="11000"/>
    <cellStyle name="Normal 3 2 2 3 4 9" xfId="7402"/>
    <cellStyle name="Normal 3 2 2 3 5" xfId="51"/>
    <cellStyle name="Normal 3 2 2 3 5 10" xfId="223"/>
    <cellStyle name="Normal 3 2 2 3 5 2" xfId="371"/>
    <cellStyle name="Normal 3 2 2 3 5 2 2" xfId="663"/>
    <cellStyle name="Normal 3 2 2 3 5 2 2 2" xfId="1542"/>
    <cellStyle name="Normal 3 2 2 3 5 2 2 2 2" xfId="3294"/>
    <cellStyle name="Normal 3 2 2 3 5 2 2 2 2 2" xfId="6892"/>
    <cellStyle name="Normal 3 2 2 3 5 2 2 2 2 2 2" xfId="14088"/>
    <cellStyle name="Normal 3 2 2 3 5 2 2 2 2 3" xfId="10490"/>
    <cellStyle name="Normal 3 2 2 3 5 2 2 2 3" xfId="5140"/>
    <cellStyle name="Normal 3 2 2 3 5 2 2 2 3 2" xfId="12336"/>
    <cellStyle name="Normal 3 2 2 3 5 2 2 2 4" xfId="8738"/>
    <cellStyle name="Normal 3 2 2 3 5 2 2 3" xfId="2418"/>
    <cellStyle name="Normal 3 2 2 3 5 2 2 3 2" xfId="6016"/>
    <cellStyle name="Normal 3 2 2 3 5 2 2 3 2 2" xfId="13212"/>
    <cellStyle name="Normal 3 2 2 3 5 2 2 3 3" xfId="9614"/>
    <cellStyle name="Normal 3 2 2 3 5 2 2 4" xfId="4264"/>
    <cellStyle name="Normal 3 2 2 3 5 2 2 4 2" xfId="11460"/>
    <cellStyle name="Normal 3 2 2 3 5 2 2 5" xfId="7862"/>
    <cellStyle name="Normal 3 2 2 3 5 2 3" xfId="958"/>
    <cellStyle name="Normal 3 2 2 3 5 2 3 2" xfId="1834"/>
    <cellStyle name="Normal 3 2 2 3 5 2 3 2 2" xfId="3586"/>
    <cellStyle name="Normal 3 2 2 3 5 2 3 2 2 2" xfId="7184"/>
    <cellStyle name="Normal 3 2 2 3 5 2 3 2 2 2 2" xfId="14380"/>
    <cellStyle name="Normal 3 2 2 3 5 2 3 2 2 3" xfId="10782"/>
    <cellStyle name="Normal 3 2 2 3 5 2 3 2 3" xfId="5432"/>
    <cellStyle name="Normal 3 2 2 3 5 2 3 2 3 2" xfId="12628"/>
    <cellStyle name="Normal 3 2 2 3 5 2 3 2 4" xfId="9030"/>
    <cellStyle name="Normal 3 2 2 3 5 2 3 3" xfId="2710"/>
    <cellStyle name="Normal 3 2 2 3 5 2 3 3 2" xfId="6308"/>
    <cellStyle name="Normal 3 2 2 3 5 2 3 3 2 2" xfId="13504"/>
    <cellStyle name="Normal 3 2 2 3 5 2 3 3 3" xfId="9906"/>
    <cellStyle name="Normal 3 2 2 3 5 2 3 4" xfId="4556"/>
    <cellStyle name="Normal 3 2 2 3 5 2 3 4 2" xfId="11752"/>
    <cellStyle name="Normal 3 2 2 3 5 2 3 5" xfId="8154"/>
    <cellStyle name="Normal 3 2 2 3 5 2 4" xfId="1250"/>
    <cellStyle name="Normal 3 2 2 3 5 2 4 2" xfId="3002"/>
    <cellStyle name="Normal 3 2 2 3 5 2 4 2 2" xfId="6600"/>
    <cellStyle name="Normal 3 2 2 3 5 2 4 2 2 2" xfId="13796"/>
    <cellStyle name="Normal 3 2 2 3 5 2 4 2 3" xfId="10198"/>
    <cellStyle name="Normal 3 2 2 3 5 2 4 3" xfId="4848"/>
    <cellStyle name="Normal 3 2 2 3 5 2 4 3 2" xfId="12044"/>
    <cellStyle name="Normal 3 2 2 3 5 2 4 4" xfId="8446"/>
    <cellStyle name="Normal 3 2 2 3 5 2 5" xfId="2126"/>
    <cellStyle name="Normal 3 2 2 3 5 2 5 2" xfId="5724"/>
    <cellStyle name="Normal 3 2 2 3 5 2 5 2 2" xfId="12920"/>
    <cellStyle name="Normal 3 2 2 3 5 2 5 3" xfId="9322"/>
    <cellStyle name="Normal 3 2 2 3 5 2 6" xfId="3972"/>
    <cellStyle name="Normal 3 2 2 3 5 2 6 2" xfId="11168"/>
    <cellStyle name="Normal 3 2 2 3 5 2 7" xfId="7570"/>
    <cellStyle name="Normal 3 2 2 3 5 3" xfId="517"/>
    <cellStyle name="Normal 3 2 2 3 5 3 2" xfId="1396"/>
    <cellStyle name="Normal 3 2 2 3 5 3 2 2" xfId="3148"/>
    <cellStyle name="Normal 3 2 2 3 5 3 2 2 2" xfId="6746"/>
    <cellStyle name="Normal 3 2 2 3 5 3 2 2 2 2" xfId="13942"/>
    <cellStyle name="Normal 3 2 2 3 5 3 2 2 3" xfId="10344"/>
    <cellStyle name="Normal 3 2 2 3 5 3 2 3" xfId="4994"/>
    <cellStyle name="Normal 3 2 2 3 5 3 2 3 2" xfId="12190"/>
    <cellStyle name="Normal 3 2 2 3 5 3 2 4" xfId="8592"/>
    <cellStyle name="Normal 3 2 2 3 5 3 3" xfId="2272"/>
    <cellStyle name="Normal 3 2 2 3 5 3 3 2" xfId="5870"/>
    <cellStyle name="Normal 3 2 2 3 5 3 3 2 2" xfId="13066"/>
    <cellStyle name="Normal 3 2 2 3 5 3 3 3" xfId="9468"/>
    <cellStyle name="Normal 3 2 2 3 5 3 4" xfId="4118"/>
    <cellStyle name="Normal 3 2 2 3 5 3 4 2" xfId="11314"/>
    <cellStyle name="Normal 3 2 2 3 5 3 5" xfId="7716"/>
    <cellStyle name="Normal 3 2 2 3 5 4" xfId="812"/>
    <cellStyle name="Normal 3 2 2 3 5 4 2" xfId="1688"/>
    <cellStyle name="Normal 3 2 2 3 5 4 2 2" xfId="3440"/>
    <cellStyle name="Normal 3 2 2 3 5 4 2 2 2" xfId="7038"/>
    <cellStyle name="Normal 3 2 2 3 5 4 2 2 2 2" xfId="14234"/>
    <cellStyle name="Normal 3 2 2 3 5 4 2 2 3" xfId="10636"/>
    <cellStyle name="Normal 3 2 2 3 5 4 2 3" xfId="5286"/>
    <cellStyle name="Normal 3 2 2 3 5 4 2 3 2" xfId="12482"/>
    <cellStyle name="Normal 3 2 2 3 5 4 2 4" xfId="8884"/>
    <cellStyle name="Normal 3 2 2 3 5 4 3" xfId="2564"/>
    <cellStyle name="Normal 3 2 2 3 5 4 3 2" xfId="6162"/>
    <cellStyle name="Normal 3 2 2 3 5 4 3 2 2" xfId="13358"/>
    <cellStyle name="Normal 3 2 2 3 5 4 3 3" xfId="9760"/>
    <cellStyle name="Normal 3 2 2 3 5 4 4" xfId="4410"/>
    <cellStyle name="Normal 3 2 2 3 5 4 4 2" xfId="11606"/>
    <cellStyle name="Normal 3 2 2 3 5 4 5" xfId="8008"/>
    <cellStyle name="Normal 3 2 2 3 5 5" xfId="1104"/>
    <cellStyle name="Normal 3 2 2 3 5 5 2" xfId="2856"/>
    <cellStyle name="Normal 3 2 2 3 5 5 2 2" xfId="6454"/>
    <cellStyle name="Normal 3 2 2 3 5 5 2 2 2" xfId="13650"/>
    <cellStyle name="Normal 3 2 2 3 5 5 2 3" xfId="10052"/>
    <cellStyle name="Normal 3 2 2 3 5 5 3" xfId="4702"/>
    <cellStyle name="Normal 3 2 2 3 5 5 3 2" xfId="11898"/>
    <cellStyle name="Normal 3 2 2 3 5 5 4" xfId="8300"/>
    <cellStyle name="Normal 3 2 2 3 5 6" xfId="1980"/>
    <cellStyle name="Normal 3 2 2 3 5 6 2" xfId="5578"/>
    <cellStyle name="Normal 3 2 2 3 5 6 2 2" xfId="12774"/>
    <cellStyle name="Normal 3 2 2 3 5 6 3" xfId="9176"/>
    <cellStyle name="Normal 3 2 2 3 5 7" xfId="3666"/>
    <cellStyle name="Normal 3 2 2 3 5 7 2" xfId="7264"/>
    <cellStyle name="Normal 3 2 2 3 5 7 2 2" xfId="14460"/>
    <cellStyle name="Normal 3 2 2 3 5 7 3" xfId="10862"/>
    <cellStyle name="Normal 3 2 2 3 5 8" xfId="3826"/>
    <cellStyle name="Normal 3 2 2 3 5 8 2" xfId="11022"/>
    <cellStyle name="Normal 3 2 2 3 5 9" xfId="7424"/>
    <cellStyle name="Normal 3 2 2 3 6" xfId="291"/>
    <cellStyle name="Normal 3 2 2 3 6 2" xfId="583"/>
    <cellStyle name="Normal 3 2 2 3 6 2 2" xfId="1462"/>
    <cellStyle name="Normal 3 2 2 3 6 2 2 2" xfId="3214"/>
    <cellStyle name="Normal 3 2 2 3 6 2 2 2 2" xfId="6812"/>
    <cellStyle name="Normal 3 2 2 3 6 2 2 2 2 2" xfId="14008"/>
    <cellStyle name="Normal 3 2 2 3 6 2 2 2 3" xfId="10410"/>
    <cellStyle name="Normal 3 2 2 3 6 2 2 3" xfId="5060"/>
    <cellStyle name="Normal 3 2 2 3 6 2 2 3 2" xfId="12256"/>
    <cellStyle name="Normal 3 2 2 3 6 2 2 4" xfId="8658"/>
    <cellStyle name="Normal 3 2 2 3 6 2 3" xfId="2338"/>
    <cellStyle name="Normal 3 2 2 3 6 2 3 2" xfId="5936"/>
    <cellStyle name="Normal 3 2 2 3 6 2 3 2 2" xfId="13132"/>
    <cellStyle name="Normal 3 2 2 3 6 2 3 3" xfId="9534"/>
    <cellStyle name="Normal 3 2 2 3 6 2 4" xfId="4184"/>
    <cellStyle name="Normal 3 2 2 3 6 2 4 2" xfId="11380"/>
    <cellStyle name="Normal 3 2 2 3 6 2 5" xfId="7782"/>
    <cellStyle name="Normal 3 2 2 3 6 3" xfId="878"/>
    <cellStyle name="Normal 3 2 2 3 6 3 2" xfId="1754"/>
    <cellStyle name="Normal 3 2 2 3 6 3 2 2" xfId="3506"/>
    <cellStyle name="Normal 3 2 2 3 6 3 2 2 2" xfId="7104"/>
    <cellStyle name="Normal 3 2 2 3 6 3 2 2 2 2" xfId="14300"/>
    <cellStyle name="Normal 3 2 2 3 6 3 2 2 3" xfId="10702"/>
    <cellStyle name="Normal 3 2 2 3 6 3 2 3" xfId="5352"/>
    <cellStyle name="Normal 3 2 2 3 6 3 2 3 2" xfId="12548"/>
    <cellStyle name="Normal 3 2 2 3 6 3 2 4" xfId="8950"/>
    <cellStyle name="Normal 3 2 2 3 6 3 3" xfId="2630"/>
    <cellStyle name="Normal 3 2 2 3 6 3 3 2" xfId="6228"/>
    <cellStyle name="Normal 3 2 2 3 6 3 3 2 2" xfId="13424"/>
    <cellStyle name="Normal 3 2 2 3 6 3 3 3" xfId="9826"/>
    <cellStyle name="Normal 3 2 2 3 6 3 4" xfId="4476"/>
    <cellStyle name="Normal 3 2 2 3 6 3 4 2" xfId="11672"/>
    <cellStyle name="Normal 3 2 2 3 6 3 5" xfId="8074"/>
    <cellStyle name="Normal 3 2 2 3 6 4" xfId="1170"/>
    <cellStyle name="Normal 3 2 2 3 6 4 2" xfId="2922"/>
    <cellStyle name="Normal 3 2 2 3 6 4 2 2" xfId="6520"/>
    <cellStyle name="Normal 3 2 2 3 6 4 2 2 2" xfId="13716"/>
    <cellStyle name="Normal 3 2 2 3 6 4 2 3" xfId="10118"/>
    <cellStyle name="Normal 3 2 2 3 6 4 3" xfId="4768"/>
    <cellStyle name="Normal 3 2 2 3 6 4 3 2" xfId="11964"/>
    <cellStyle name="Normal 3 2 2 3 6 4 4" xfId="8366"/>
    <cellStyle name="Normal 3 2 2 3 6 5" xfId="2046"/>
    <cellStyle name="Normal 3 2 2 3 6 5 2" xfId="5644"/>
    <cellStyle name="Normal 3 2 2 3 6 5 2 2" xfId="12840"/>
    <cellStyle name="Normal 3 2 2 3 6 5 3" xfId="9242"/>
    <cellStyle name="Normal 3 2 2 3 6 6" xfId="3892"/>
    <cellStyle name="Normal 3 2 2 3 6 6 2" xfId="11088"/>
    <cellStyle name="Normal 3 2 2 3 6 7" xfId="7490"/>
    <cellStyle name="Normal 3 2 2 3 7" xfId="437"/>
    <cellStyle name="Normal 3 2 2 3 7 2" xfId="1316"/>
    <cellStyle name="Normal 3 2 2 3 7 2 2" xfId="3068"/>
    <cellStyle name="Normal 3 2 2 3 7 2 2 2" xfId="6666"/>
    <cellStyle name="Normal 3 2 2 3 7 2 2 2 2" xfId="13862"/>
    <cellStyle name="Normal 3 2 2 3 7 2 2 3" xfId="10264"/>
    <cellStyle name="Normal 3 2 2 3 7 2 3" xfId="4914"/>
    <cellStyle name="Normal 3 2 2 3 7 2 3 2" xfId="12110"/>
    <cellStyle name="Normal 3 2 2 3 7 2 4" xfId="8512"/>
    <cellStyle name="Normal 3 2 2 3 7 3" xfId="2192"/>
    <cellStyle name="Normal 3 2 2 3 7 3 2" xfId="5790"/>
    <cellStyle name="Normal 3 2 2 3 7 3 2 2" xfId="12986"/>
    <cellStyle name="Normal 3 2 2 3 7 3 3" xfId="9388"/>
    <cellStyle name="Normal 3 2 2 3 7 4" xfId="4038"/>
    <cellStyle name="Normal 3 2 2 3 7 4 2" xfId="11234"/>
    <cellStyle name="Normal 3 2 2 3 7 5" xfId="7636"/>
    <cellStyle name="Normal 3 2 2 3 8" xfId="732"/>
    <cellStyle name="Normal 3 2 2 3 8 2" xfId="1608"/>
    <cellStyle name="Normal 3 2 2 3 8 2 2" xfId="3360"/>
    <cellStyle name="Normal 3 2 2 3 8 2 2 2" xfId="6958"/>
    <cellStyle name="Normal 3 2 2 3 8 2 2 2 2" xfId="14154"/>
    <cellStyle name="Normal 3 2 2 3 8 2 2 3" xfId="10556"/>
    <cellStyle name="Normal 3 2 2 3 8 2 3" xfId="5206"/>
    <cellStyle name="Normal 3 2 2 3 8 2 3 2" xfId="12402"/>
    <cellStyle name="Normal 3 2 2 3 8 2 4" xfId="8804"/>
    <cellStyle name="Normal 3 2 2 3 8 3" xfId="2484"/>
    <cellStyle name="Normal 3 2 2 3 8 3 2" xfId="6082"/>
    <cellStyle name="Normal 3 2 2 3 8 3 2 2" xfId="13278"/>
    <cellStyle name="Normal 3 2 2 3 8 3 3" xfId="9680"/>
    <cellStyle name="Normal 3 2 2 3 8 4" xfId="4330"/>
    <cellStyle name="Normal 3 2 2 3 8 4 2" xfId="11526"/>
    <cellStyle name="Normal 3 2 2 3 8 5" xfId="7928"/>
    <cellStyle name="Normal 3 2 2 3 9" xfId="1024"/>
    <cellStyle name="Normal 3 2 2 3 9 2" xfId="2776"/>
    <cellStyle name="Normal 3 2 2 3 9 2 2" xfId="6374"/>
    <cellStyle name="Normal 3 2 2 3 9 2 2 2" xfId="13570"/>
    <cellStyle name="Normal 3 2 2 3 9 2 3" xfId="9972"/>
    <cellStyle name="Normal 3 2 2 3 9 3" xfId="4622"/>
    <cellStyle name="Normal 3 2 2 3 9 3 2" xfId="11818"/>
    <cellStyle name="Normal 3 2 2 3 9 4" xfId="8220"/>
    <cellStyle name="Normal 3 2 2 4" xfId="47"/>
    <cellStyle name="Normal 3 2 2 4 10" xfId="3662"/>
    <cellStyle name="Normal 3 2 2 4 10 2" xfId="7260"/>
    <cellStyle name="Normal 3 2 2 4 10 2 2" xfId="14456"/>
    <cellStyle name="Normal 3 2 2 4 10 3" xfId="10858"/>
    <cellStyle name="Normal 3 2 2 4 11" xfId="3742"/>
    <cellStyle name="Normal 3 2 2 4 11 2" xfId="10938"/>
    <cellStyle name="Normal 3 2 2 4 12" xfId="7340"/>
    <cellStyle name="Normal 3 2 2 4 13" xfId="134"/>
    <cellStyle name="Normal 3 2 2 4 2" xfId="69"/>
    <cellStyle name="Normal 3 2 2 4 2 10" xfId="7362"/>
    <cellStyle name="Normal 3 2 2 4 2 11" xfId="156"/>
    <cellStyle name="Normal 3 2 2 4 2 2" xfId="241"/>
    <cellStyle name="Normal 3 2 2 4 2 2 2" xfId="389"/>
    <cellStyle name="Normal 3 2 2 4 2 2 2 2" xfId="681"/>
    <cellStyle name="Normal 3 2 2 4 2 2 2 2 2" xfId="1560"/>
    <cellStyle name="Normal 3 2 2 4 2 2 2 2 2 2" xfId="3312"/>
    <cellStyle name="Normal 3 2 2 4 2 2 2 2 2 2 2" xfId="6910"/>
    <cellStyle name="Normal 3 2 2 4 2 2 2 2 2 2 2 2" xfId="14106"/>
    <cellStyle name="Normal 3 2 2 4 2 2 2 2 2 2 3" xfId="10508"/>
    <cellStyle name="Normal 3 2 2 4 2 2 2 2 2 3" xfId="5158"/>
    <cellStyle name="Normal 3 2 2 4 2 2 2 2 2 3 2" xfId="12354"/>
    <cellStyle name="Normal 3 2 2 4 2 2 2 2 2 4" xfId="8756"/>
    <cellStyle name="Normal 3 2 2 4 2 2 2 2 3" xfId="2436"/>
    <cellStyle name="Normal 3 2 2 4 2 2 2 2 3 2" xfId="6034"/>
    <cellStyle name="Normal 3 2 2 4 2 2 2 2 3 2 2" xfId="13230"/>
    <cellStyle name="Normal 3 2 2 4 2 2 2 2 3 3" xfId="9632"/>
    <cellStyle name="Normal 3 2 2 4 2 2 2 2 4" xfId="4282"/>
    <cellStyle name="Normal 3 2 2 4 2 2 2 2 4 2" xfId="11478"/>
    <cellStyle name="Normal 3 2 2 4 2 2 2 2 5" xfId="7880"/>
    <cellStyle name="Normal 3 2 2 4 2 2 2 3" xfId="976"/>
    <cellStyle name="Normal 3 2 2 4 2 2 2 3 2" xfId="1852"/>
    <cellStyle name="Normal 3 2 2 4 2 2 2 3 2 2" xfId="3604"/>
    <cellStyle name="Normal 3 2 2 4 2 2 2 3 2 2 2" xfId="7202"/>
    <cellStyle name="Normal 3 2 2 4 2 2 2 3 2 2 2 2" xfId="14398"/>
    <cellStyle name="Normal 3 2 2 4 2 2 2 3 2 2 3" xfId="10800"/>
    <cellStyle name="Normal 3 2 2 4 2 2 2 3 2 3" xfId="5450"/>
    <cellStyle name="Normal 3 2 2 4 2 2 2 3 2 3 2" xfId="12646"/>
    <cellStyle name="Normal 3 2 2 4 2 2 2 3 2 4" xfId="9048"/>
    <cellStyle name="Normal 3 2 2 4 2 2 2 3 3" xfId="2728"/>
    <cellStyle name="Normal 3 2 2 4 2 2 2 3 3 2" xfId="6326"/>
    <cellStyle name="Normal 3 2 2 4 2 2 2 3 3 2 2" xfId="13522"/>
    <cellStyle name="Normal 3 2 2 4 2 2 2 3 3 3" xfId="9924"/>
    <cellStyle name="Normal 3 2 2 4 2 2 2 3 4" xfId="4574"/>
    <cellStyle name="Normal 3 2 2 4 2 2 2 3 4 2" xfId="11770"/>
    <cellStyle name="Normal 3 2 2 4 2 2 2 3 5" xfId="8172"/>
    <cellStyle name="Normal 3 2 2 4 2 2 2 4" xfId="1268"/>
    <cellStyle name="Normal 3 2 2 4 2 2 2 4 2" xfId="3020"/>
    <cellStyle name="Normal 3 2 2 4 2 2 2 4 2 2" xfId="6618"/>
    <cellStyle name="Normal 3 2 2 4 2 2 2 4 2 2 2" xfId="13814"/>
    <cellStyle name="Normal 3 2 2 4 2 2 2 4 2 3" xfId="10216"/>
    <cellStyle name="Normal 3 2 2 4 2 2 2 4 3" xfId="4866"/>
    <cellStyle name="Normal 3 2 2 4 2 2 2 4 3 2" xfId="12062"/>
    <cellStyle name="Normal 3 2 2 4 2 2 2 4 4" xfId="8464"/>
    <cellStyle name="Normal 3 2 2 4 2 2 2 5" xfId="2144"/>
    <cellStyle name="Normal 3 2 2 4 2 2 2 5 2" xfId="5742"/>
    <cellStyle name="Normal 3 2 2 4 2 2 2 5 2 2" xfId="12938"/>
    <cellStyle name="Normal 3 2 2 4 2 2 2 5 3" xfId="9340"/>
    <cellStyle name="Normal 3 2 2 4 2 2 2 6" xfId="3990"/>
    <cellStyle name="Normal 3 2 2 4 2 2 2 6 2" xfId="11186"/>
    <cellStyle name="Normal 3 2 2 4 2 2 2 7" xfId="7588"/>
    <cellStyle name="Normal 3 2 2 4 2 2 3" xfId="535"/>
    <cellStyle name="Normal 3 2 2 4 2 2 3 2" xfId="1414"/>
    <cellStyle name="Normal 3 2 2 4 2 2 3 2 2" xfId="3166"/>
    <cellStyle name="Normal 3 2 2 4 2 2 3 2 2 2" xfId="6764"/>
    <cellStyle name="Normal 3 2 2 4 2 2 3 2 2 2 2" xfId="13960"/>
    <cellStyle name="Normal 3 2 2 4 2 2 3 2 2 3" xfId="10362"/>
    <cellStyle name="Normal 3 2 2 4 2 2 3 2 3" xfId="5012"/>
    <cellStyle name="Normal 3 2 2 4 2 2 3 2 3 2" xfId="12208"/>
    <cellStyle name="Normal 3 2 2 4 2 2 3 2 4" xfId="8610"/>
    <cellStyle name="Normal 3 2 2 4 2 2 3 3" xfId="2290"/>
    <cellStyle name="Normal 3 2 2 4 2 2 3 3 2" xfId="5888"/>
    <cellStyle name="Normal 3 2 2 4 2 2 3 3 2 2" xfId="13084"/>
    <cellStyle name="Normal 3 2 2 4 2 2 3 3 3" xfId="9486"/>
    <cellStyle name="Normal 3 2 2 4 2 2 3 4" xfId="4136"/>
    <cellStyle name="Normal 3 2 2 4 2 2 3 4 2" xfId="11332"/>
    <cellStyle name="Normal 3 2 2 4 2 2 3 5" xfId="7734"/>
    <cellStyle name="Normal 3 2 2 4 2 2 4" xfId="830"/>
    <cellStyle name="Normal 3 2 2 4 2 2 4 2" xfId="1706"/>
    <cellStyle name="Normal 3 2 2 4 2 2 4 2 2" xfId="3458"/>
    <cellStyle name="Normal 3 2 2 4 2 2 4 2 2 2" xfId="7056"/>
    <cellStyle name="Normal 3 2 2 4 2 2 4 2 2 2 2" xfId="14252"/>
    <cellStyle name="Normal 3 2 2 4 2 2 4 2 2 3" xfId="10654"/>
    <cellStyle name="Normal 3 2 2 4 2 2 4 2 3" xfId="5304"/>
    <cellStyle name="Normal 3 2 2 4 2 2 4 2 3 2" xfId="12500"/>
    <cellStyle name="Normal 3 2 2 4 2 2 4 2 4" xfId="8902"/>
    <cellStyle name="Normal 3 2 2 4 2 2 4 3" xfId="2582"/>
    <cellStyle name="Normal 3 2 2 4 2 2 4 3 2" xfId="6180"/>
    <cellStyle name="Normal 3 2 2 4 2 2 4 3 2 2" xfId="13376"/>
    <cellStyle name="Normal 3 2 2 4 2 2 4 3 3" xfId="9778"/>
    <cellStyle name="Normal 3 2 2 4 2 2 4 4" xfId="4428"/>
    <cellStyle name="Normal 3 2 2 4 2 2 4 4 2" xfId="11624"/>
    <cellStyle name="Normal 3 2 2 4 2 2 4 5" xfId="8026"/>
    <cellStyle name="Normal 3 2 2 4 2 2 5" xfId="1122"/>
    <cellStyle name="Normal 3 2 2 4 2 2 5 2" xfId="2874"/>
    <cellStyle name="Normal 3 2 2 4 2 2 5 2 2" xfId="6472"/>
    <cellStyle name="Normal 3 2 2 4 2 2 5 2 2 2" xfId="13668"/>
    <cellStyle name="Normal 3 2 2 4 2 2 5 2 3" xfId="10070"/>
    <cellStyle name="Normal 3 2 2 4 2 2 5 3" xfId="4720"/>
    <cellStyle name="Normal 3 2 2 4 2 2 5 3 2" xfId="11916"/>
    <cellStyle name="Normal 3 2 2 4 2 2 5 4" xfId="8318"/>
    <cellStyle name="Normal 3 2 2 4 2 2 6" xfId="1998"/>
    <cellStyle name="Normal 3 2 2 4 2 2 6 2" xfId="5596"/>
    <cellStyle name="Normal 3 2 2 4 2 2 6 2 2" xfId="12792"/>
    <cellStyle name="Normal 3 2 2 4 2 2 6 3" xfId="9194"/>
    <cellStyle name="Normal 3 2 2 4 2 2 7" xfId="3844"/>
    <cellStyle name="Normal 3 2 2 4 2 2 7 2" xfId="11040"/>
    <cellStyle name="Normal 3 2 2 4 2 2 8" xfId="7442"/>
    <cellStyle name="Normal 3 2 2 4 2 3" xfId="309"/>
    <cellStyle name="Normal 3 2 2 4 2 3 2" xfId="601"/>
    <cellStyle name="Normal 3 2 2 4 2 3 2 2" xfId="1480"/>
    <cellStyle name="Normal 3 2 2 4 2 3 2 2 2" xfId="3232"/>
    <cellStyle name="Normal 3 2 2 4 2 3 2 2 2 2" xfId="6830"/>
    <cellStyle name="Normal 3 2 2 4 2 3 2 2 2 2 2" xfId="14026"/>
    <cellStyle name="Normal 3 2 2 4 2 3 2 2 2 3" xfId="10428"/>
    <cellStyle name="Normal 3 2 2 4 2 3 2 2 3" xfId="5078"/>
    <cellStyle name="Normal 3 2 2 4 2 3 2 2 3 2" xfId="12274"/>
    <cellStyle name="Normal 3 2 2 4 2 3 2 2 4" xfId="8676"/>
    <cellStyle name="Normal 3 2 2 4 2 3 2 3" xfId="2356"/>
    <cellStyle name="Normal 3 2 2 4 2 3 2 3 2" xfId="5954"/>
    <cellStyle name="Normal 3 2 2 4 2 3 2 3 2 2" xfId="13150"/>
    <cellStyle name="Normal 3 2 2 4 2 3 2 3 3" xfId="9552"/>
    <cellStyle name="Normal 3 2 2 4 2 3 2 4" xfId="4202"/>
    <cellStyle name="Normal 3 2 2 4 2 3 2 4 2" xfId="11398"/>
    <cellStyle name="Normal 3 2 2 4 2 3 2 5" xfId="7800"/>
    <cellStyle name="Normal 3 2 2 4 2 3 3" xfId="896"/>
    <cellStyle name="Normal 3 2 2 4 2 3 3 2" xfId="1772"/>
    <cellStyle name="Normal 3 2 2 4 2 3 3 2 2" xfId="3524"/>
    <cellStyle name="Normal 3 2 2 4 2 3 3 2 2 2" xfId="7122"/>
    <cellStyle name="Normal 3 2 2 4 2 3 3 2 2 2 2" xfId="14318"/>
    <cellStyle name="Normal 3 2 2 4 2 3 3 2 2 3" xfId="10720"/>
    <cellStyle name="Normal 3 2 2 4 2 3 3 2 3" xfId="5370"/>
    <cellStyle name="Normal 3 2 2 4 2 3 3 2 3 2" xfId="12566"/>
    <cellStyle name="Normal 3 2 2 4 2 3 3 2 4" xfId="8968"/>
    <cellStyle name="Normal 3 2 2 4 2 3 3 3" xfId="2648"/>
    <cellStyle name="Normal 3 2 2 4 2 3 3 3 2" xfId="6246"/>
    <cellStyle name="Normal 3 2 2 4 2 3 3 3 2 2" xfId="13442"/>
    <cellStyle name="Normal 3 2 2 4 2 3 3 3 3" xfId="9844"/>
    <cellStyle name="Normal 3 2 2 4 2 3 3 4" xfId="4494"/>
    <cellStyle name="Normal 3 2 2 4 2 3 3 4 2" xfId="11690"/>
    <cellStyle name="Normal 3 2 2 4 2 3 3 5" xfId="8092"/>
    <cellStyle name="Normal 3 2 2 4 2 3 4" xfId="1188"/>
    <cellStyle name="Normal 3 2 2 4 2 3 4 2" xfId="2940"/>
    <cellStyle name="Normal 3 2 2 4 2 3 4 2 2" xfId="6538"/>
    <cellStyle name="Normal 3 2 2 4 2 3 4 2 2 2" xfId="13734"/>
    <cellStyle name="Normal 3 2 2 4 2 3 4 2 3" xfId="10136"/>
    <cellStyle name="Normal 3 2 2 4 2 3 4 3" xfId="4786"/>
    <cellStyle name="Normal 3 2 2 4 2 3 4 3 2" xfId="11982"/>
    <cellStyle name="Normal 3 2 2 4 2 3 4 4" xfId="8384"/>
    <cellStyle name="Normal 3 2 2 4 2 3 5" xfId="2064"/>
    <cellStyle name="Normal 3 2 2 4 2 3 5 2" xfId="5662"/>
    <cellStyle name="Normal 3 2 2 4 2 3 5 2 2" xfId="12858"/>
    <cellStyle name="Normal 3 2 2 4 2 3 5 3" xfId="9260"/>
    <cellStyle name="Normal 3 2 2 4 2 3 6" xfId="3910"/>
    <cellStyle name="Normal 3 2 2 4 2 3 6 2" xfId="11106"/>
    <cellStyle name="Normal 3 2 2 4 2 3 7" xfId="7508"/>
    <cellStyle name="Normal 3 2 2 4 2 4" xfId="455"/>
    <cellStyle name="Normal 3 2 2 4 2 4 2" xfId="1334"/>
    <cellStyle name="Normal 3 2 2 4 2 4 2 2" xfId="3086"/>
    <cellStyle name="Normal 3 2 2 4 2 4 2 2 2" xfId="6684"/>
    <cellStyle name="Normal 3 2 2 4 2 4 2 2 2 2" xfId="13880"/>
    <cellStyle name="Normal 3 2 2 4 2 4 2 2 3" xfId="10282"/>
    <cellStyle name="Normal 3 2 2 4 2 4 2 3" xfId="4932"/>
    <cellStyle name="Normal 3 2 2 4 2 4 2 3 2" xfId="12128"/>
    <cellStyle name="Normal 3 2 2 4 2 4 2 4" xfId="8530"/>
    <cellStyle name="Normal 3 2 2 4 2 4 3" xfId="2210"/>
    <cellStyle name="Normal 3 2 2 4 2 4 3 2" xfId="5808"/>
    <cellStyle name="Normal 3 2 2 4 2 4 3 2 2" xfId="13004"/>
    <cellStyle name="Normal 3 2 2 4 2 4 3 3" xfId="9406"/>
    <cellStyle name="Normal 3 2 2 4 2 4 4" xfId="4056"/>
    <cellStyle name="Normal 3 2 2 4 2 4 4 2" xfId="11252"/>
    <cellStyle name="Normal 3 2 2 4 2 4 5" xfId="7654"/>
    <cellStyle name="Normal 3 2 2 4 2 5" xfId="750"/>
    <cellStyle name="Normal 3 2 2 4 2 5 2" xfId="1626"/>
    <cellStyle name="Normal 3 2 2 4 2 5 2 2" xfId="3378"/>
    <cellStyle name="Normal 3 2 2 4 2 5 2 2 2" xfId="6976"/>
    <cellStyle name="Normal 3 2 2 4 2 5 2 2 2 2" xfId="14172"/>
    <cellStyle name="Normal 3 2 2 4 2 5 2 2 3" xfId="10574"/>
    <cellStyle name="Normal 3 2 2 4 2 5 2 3" xfId="5224"/>
    <cellStyle name="Normal 3 2 2 4 2 5 2 3 2" xfId="12420"/>
    <cellStyle name="Normal 3 2 2 4 2 5 2 4" xfId="8822"/>
    <cellStyle name="Normal 3 2 2 4 2 5 3" xfId="2502"/>
    <cellStyle name="Normal 3 2 2 4 2 5 3 2" xfId="6100"/>
    <cellStyle name="Normal 3 2 2 4 2 5 3 2 2" xfId="13296"/>
    <cellStyle name="Normal 3 2 2 4 2 5 3 3" xfId="9698"/>
    <cellStyle name="Normal 3 2 2 4 2 5 4" xfId="4348"/>
    <cellStyle name="Normal 3 2 2 4 2 5 4 2" xfId="11544"/>
    <cellStyle name="Normal 3 2 2 4 2 5 5" xfId="7946"/>
    <cellStyle name="Normal 3 2 2 4 2 6" xfId="1042"/>
    <cellStyle name="Normal 3 2 2 4 2 6 2" xfId="2794"/>
    <cellStyle name="Normal 3 2 2 4 2 6 2 2" xfId="6392"/>
    <cellStyle name="Normal 3 2 2 4 2 6 2 2 2" xfId="13588"/>
    <cellStyle name="Normal 3 2 2 4 2 6 2 3" xfId="9990"/>
    <cellStyle name="Normal 3 2 2 4 2 6 3" xfId="4640"/>
    <cellStyle name="Normal 3 2 2 4 2 6 3 2" xfId="11836"/>
    <cellStyle name="Normal 3 2 2 4 2 6 4" xfId="8238"/>
    <cellStyle name="Normal 3 2 2 4 2 7" xfId="1918"/>
    <cellStyle name="Normal 3 2 2 4 2 7 2" xfId="5516"/>
    <cellStyle name="Normal 3 2 2 4 2 7 2 2" xfId="12712"/>
    <cellStyle name="Normal 3 2 2 4 2 7 3" xfId="9114"/>
    <cellStyle name="Normal 3 2 2 4 2 8" xfId="3684"/>
    <cellStyle name="Normal 3 2 2 4 2 8 2" xfId="7282"/>
    <cellStyle name="Normal 3 2 2 4 2 8 2 2" xfId="14478"/>
    <cellStyle name="Normal 3 2 2 4 2 8 3" xfId="10880"/>
    <cellStyle name="Normal 3 2 2 4 2 9" xfId="3764"/>
    <cellStyle name="Normal 3 2 2 4 2 9 2" xfId="10960"/>
    <cellStyle name="Normal 3 2 2 4 3" xfId="92"/>
    <cellStyle name="Normal 3 2 2 4 3 10" xfId="7384"/>
    <cellStyle name="Normal 3 2 2 4 3 11" xfId="179"/>
    <cellStyle name="Normal 3 2 2 4 3 2" xfId="264"/>
    <cellStyle name="Normal 3 2 2 4 3 2 2" xfId="411"/>
    <cellStyle name="Normal 3 2 2 4 3 2 2 2" xfId="703"/>
    <cellStyle name="Normal 3 2 2 4 3 2 2 2 2" xfId="1582"/>
    <cellStyle name="Normal 3 2 2 4 3 2 2 2 2 2" xfId="3334"/>
    <cellStyle name="Normal 3 2 2 4 3 2 2 2 2 2 2" xfId="6932"/>
    <cellStyle name="Normal 3 2 2 4 3 2 2 2 2 2 2 2" xfId="14128"/>
    <cellStyle name="Normal 3 2 2 4 3 2 2 2 2 2 3" xfId="10530"/>
    <cellStyle name="Normal 3 2 2 4 3 2 2 2 2 3" xfId="5180"/>
    <cellStyle name="Normal 3 2 2 4 3 2 2 2 2 3 2" xfId="12376"/>
    <cellStyle name="Normal 3 2 2 4 3 2 2 2 2 4" xfId="8778"/>
    <cellStyle name="Normal 3 2 2 4 3 2 2 2 3" xfId="2458"/>
    <cellStyle name="Normal 3 2 2 4 3 2 2 2 3 2" xfId="6056"/>
    <cellStyle name="Normal 3 2 2 4 3 2 2 2 3 2 2" xfId="13252"/>
    <cellStyle name="Normal 3 2 2 4 3 2 2 2 3 3" xfId="9654"/>
    <cellStyle name="Normal 3 2 2 4 3 2 2 2 4" xfId="4304"/>
    <cellStyle name="Normal 3 2 2 4 3 2 2 2 4 2" xfId="11500"/>
    <cellStyle name="Normal 3 2 2 4 3 2 2 2 5" xfId="7902"/>
    <cellStyle name="Normal 3 2 2 4 3 2 2 3" xfId="998"/>
    <cellStyle name="Normal 3 2 2 4 3 2 2 3 2" xfId="1874"/>
    <cellStyle name="Normal 3 2 2 4 3 2 2 3 2 2" xfId="3626"/>
    <cellStyle name="Normal 3 2 2 4 3 2 2 3 2 2 2" xfId="7224"/>
    <cellStyle name="Normal 3 2 2 4 3 2 2 3 2 2 2 2" xfId="14420"/>
    <cellStyle name="Normal 3 2 2 4 3 2 2 3 2 2 3" xfId="10822"/>
    <cellStyle name="Normal 3 2 2 4 3 2 2 3 2 3" xfId="5472"/>
    <cellStyle name="Normal 3 2 2 4 3 2 2 3 2 3 2" xfId="12668"/>
    <cellStyle name="Normal 3 2 2 4 3 2 2 3 2 4" xfId="9070"/>
    <cellStyle name="Normal 3 2 2 4 3 2 2 3 3" xfId="2750"/>
    <cellStyle name="Normal 3 2 2 4 3 2 2 3 3 2" xfId="6348"/>
    <cellStyle name="Normal 3 2 2 4 3 2 2 3 3 2 2" xfId="13544"/>
    <cellStyle name="Normal 3 2 2 4 3 2 2 3 3 3" xfId="9946"/>
    <cellStyle name="Normal 3 2 2 4 3 2 2 3 4" xfId="4596"/>
    <cellStyle name="Normal 3 2 2 4 3 2 2 3 4 2" xfId="11792"/>
    <cellStyle name="Normal 3 2 2 4 3 2 2 3 5" xfId="8194"/>
    <cellStyle name="Normal 3 2 2 4 3 2 2 4" xfId="1290"/>
    <cellStyle name="Normal 3 2 2 4 3 2 2 4 2" xfId="3042"/>
    <cellStyle name="Normal 3 2 2 4 3 2 2 4 2 2" xfId="6640"/>
    <cellStyle name="Normal 3 2 2 4 3 2 2 4 2 2 2" xfId="13836"/>
    <cellStyle name="Normal 3 2 2 4 3 2 2 4 2 3" xfId="10238"/>
    <cellStyle name="Normal 3 2 2 4 3 2 2 4 3" xfId="4888"/>
    <cellStyle name="Normal 3 2 2 4 3 2 2 4 3 2" xfId="12084"/>
    <cellStyle name="Normal 3 2 2 4 3 2 2 4 4" xfId="8486"/>
    <cellStyle name="Normal 3 2 2 4 3 2 2 5" xfId="2166"/>
    <cellStyle name="Normal 3 2 2 4 3 2 2 5 2" xfId="5764"/>
    <cellStyle name="Normal 3 2 2 4 3 2 2 5 2 2" xfId="12960"/>
    <cellStyle name="Normal 3 2 2 4 3 2 2 5 3" xfId="9362"/>
    <cellStyle name="Normal 3 2 2 4 3 2 2 6" xfId="4012"/>
    <cellStyle name="Normal 3 2 2 4 3 2 2 6 2" xfId="11208"/>
    <cellStyle name="Normal 3 2 2 4 3 2 2 7" xfId="7610"/>
    <cellStyle name="Normal 3 2 2 4 3 2 3" xfId="557"/>
    <cellStyle name="Normal 3 2 2 4 3 2 3 2" xfId="1436"/>
    <cellStyle name="Normal 3 2 2 4 3 2 3 2 2" xfId="3188"/>
    <cellStyle name="Normal 3 2 2 4 3 2 3 2 2 2" xfId="6786"/>
    <cellStyle name="Normal 3 2 2 4 3 2 3 2 2 2 2" xfId="13982"/>
    <cellStyle name="Normal 3 2 2 4 3 2 3 2 2 3" xfId="10384"/>
    <cellStyle name="Normal 3 2 2 4 3 2 3 2 3" xfId="5034"/>
    <cellStyle name="Normal 3 2 2 4 3 2 3 2 3 2" xfId="12230"/>
    <cellStyle name="Normal 3 2 2 4 3 2 3 2 4" xfId="8632"/>
    <cellStyle name="Normal 3 2 2 4 3 2 3 3" xfId="2312"/>
    <cellStyle name="Normal 3 2 2 4 3 2 3 3 2" xfId="5910"/>
    <cellStyle name="Normal 3 2 2 4 3 2 3 3 2 2" xfId="13106"/>
    <cellStyle name="Normal 3 2 2 4 3 2 3 3 3" xfId="9508"/>
    <cellStyle name="Normal 3 2 2 4 3 2 3 4" xfId="4158"/>
    <cellStyle name="Normal 3 2 2 4 3 2 3 4 2" xfId="11354"/>
    <cellStyle name="Normal 3 2 2 4 3 2 3 5" xfId="7756"/>
    <cellStyle name="Normal 3 2 2 4 3 2 4" xfId="852"/>
    <cellStyle name="Normal 3 2 2 4 3 2 4 2" xfId="1728"/>
    <cellStyle name="Normal 3 2 2 4 3 2 4 2 2" xfId="3480"/>
    <cellStyle name="Normal 3 2 2 4 3 2 4 2 2 2" xfId="7078"/>
    <cellStyle name="Normal 3 2 2 4 3 2 4 2 2 2 2" xfId="14274"/>
    <cellStyle name="Normal 3 2 2 4 3 2 4 2 2 3" xfId="10676"/>
    <cellStyle name="Normal 3 2 2 4 3 2 4 2 3" xfId="5326"/>
    <cellStyle name="Normal 3 2 2 4 3 2 4 2 3 2" xfId="12522"/>
    <cellStyle name="Normal 3 2 2 4 3 2 4 2 4" xfId="8924"/>
    <cellStyle name="Normal 3 2 2 4 3 2 4 3" xfId="2604"/>
    <cellStyle name="Normal 3 2 2 4 3 2 4 3 2" xfId="6202"/>
    <cellStyle name="Normal 3 2 2 4 3 2 4 3 2 2" xfId="13398"/>
    <cellStyle name="Normal 3 2 2 4 3 2 4 3 3" xfId="9800"/>
    <cellStyle name="Normal 3 2 2 4 3 2 4 4" xfId="4450"/>
    <cellStyle name="Normal 3 2 2 4 3 2 4 4 2" xfId="11646"/>
    <cellStyle name="Normal 3 2 2 4 3 2 4 5" xfId="8048"/>
    <cellStyle name="Normal 3 2 2 4 3 2 5" xfId="1144"/>
    <cellStyle name="Normal 3 2 2 4 3 2 5 2" xfId="2896"/>
    <cellStyle name="Normal 3 2 2 4 3 2 5 2 2" xfId="6494"/>
    <cellStyle name="Normal 3 2 2 4 3 2 5 2 2 2" xfId="13690"/>
    <cellStyle name="Normal 3 2 2 4 3 2 5 2 3" xfId="10092"/>
    <cellStyle name="Normal 3 2 2 4 3 2 5 3" xfId="4742"/>
    <cellStyle name="Normal 3 2 2 4 3 2 5 3 2" xfId="11938"/>
    <cellStyle name="Normal 3 2 2 4 3 2 5 4" xfId="8340"/>
    <cellStyle name="Normal 3 2 2 4 3 2 6" xfId="2020"/>
    <cellStyle name="Normal 3 2 2 4 3 2 6 2" xfId="5618"/>
    <cellStyle name="Normal 3 2 2 4 3 2 6 2 2" xfId="12814"/>
    <cellStyle name="Normal 3 2 2 4 3 2 6 3" xfId="9216"/>
    <cellStyle name="Normal 3 2 2 4 3 2 7" xfId="3866"/>
    <cellStyle name="Normal 3 2 2 4 3 2 7 2" xfId="11062"/>
    <cellStyle name="Normal 3 2 2 4 3 2 8" xfId="7464"/>
    <cellStyle name="Normal 3 2 2 4 3 3" xfId="331"/>
    <cellStyle name="Normal 3 2 2 4 3 3 2" xfId="623"/>
    <cellStyle name="Normal 3 2 2 4 3 3 2 2" xfId="1502"/>
    <cellStyle name="Normal 3 2 2 4 3 3 2 2 2" xfId="3254"/>
    <cellStyle name="Normal 3 2 2 4 3 3 2 2 2 2" xfId="6852"/>
    <cellStyle name="Normal 3 2 2 4 3 3 2 2 2 2 2" xfId="14048"/>
    <cellStyle name="Normal 3 2 2 4 3 3 2 2 2 3" xfId="10450"/>
    <cellStyle name="Normal 3 2 2 4 3 3 2 2 3" xfId="5100"/>
    <cellStyle name="Normal 3 2 2 4 3 3 2 2 3 2" xfId="12296"/>
    <cellStyle name="Normal 3 2 2 4 3 3 2 2 4" xfId="8698"/>
    <cellStyle name="Normal 3 2 2 4 3 3 2 3" xfId="2378"/>
    <cellStyle name="Normal 3 2 2 4 3 3 2 3 2" xfId="5976"/>
    <cellStyle name="Normal 3 2 2 4 3 3 2 3 2 2" xfId="13172"/>
    <cellStyle name="Normal 3 2 2 4 3 3 2 3 3" xfId="9574"/>
    <cellStyle name="Normal 3 2 2 4 3 3 2 4" xfId="4224"/>
    <cellStyle name="Normal 3 2 2 4 3 3 2 4 2" xfId="11420"/>
    <cellStyle name="Normal 3 2 2 4 3 3 2 5" xfId="7822"/>
    <cellStyle name="Normal 3 2 2 4 3 3 3" xfId="918"/>
    <cellStyle name="Normal 3 2 2 4 3 3 3 2" xfId="1794"/>
    <cellStyle name="Normal 3 2 2 4 3 3 3 2 2" xfId="3546"/>
    <cellStyle name="Normal 3 2 2 4 3 3 3 2 2 2" xfId="7144"/>
    <cellStyle name="Normal 3 2 2 4 3 3 3 2 2 2 2" xfId="14340"/>
    <cellStyle name="Normal 3 2 2 4 3 3 3 2 2 3" xfId="10742"/>
    <cellStyle name="Normal 3 2 2 4 3 3 3 2 3" xfId="5392"/>
    <cellStyle name="Normal 3 2 2 4 3 3 3 2 3 2" xfId="12588"/>
    <cellStyle name="Normal 3 2 2 4 3 3 3 2 4" xfId="8990"/>
    <cellStyle name="Normal 3 2 2 4 3 3 3 3" xfId="2670"/>
    <cellStyle name="Normal 3 2 2 4 3 3 3 3 2" xfId="6268"/>
    <cellStyle name="Normal 3 2 2 4 3 3 3 3 2 2" xfId="13464"/>
    <cellStyle name="Normal 3 2 2 4 3 3 3 3 3" xfId="9866"/>
    <cellStyle name="Normal 3 2 2 4 3 3 3 4" xfId="4516"/>
    <cellStyle name="Normal 3 2 2 4 3 3 3 4 2" xfId="11712"/>
    <cellStyle name="Normal 3 2 2 4 3 3 3 5" xfId="8114"/>
    <cellStyle name="Normal 3 2 2 4 3 3 4" xfId="1210"/>
    <cellStyle name="Normal 3 2 2 4 3 3 4 2" xfId="2962"/>
    <cellStyle name="Normal 3 2 2 4 3 3 4 2 2" xfId="6560"/>
    <cellStyle name="Normal 3 2 2 4 3 3 4 2 2 2" xfId="13756"/>
    <cellStyle name="Normal 3 2 2 4 3 3 4 2 3" xfId="10158"/>
    <cellStyle name="Normal 3 2 2 4 3 3 4 3" xfId="4808"/>
    <cellStyle name="Normal 3 2 2 4 3 3 4 3 2" xfId="12004"/>
    <cellStyle name="Normal 3 2 2 4 3 3 4 4" xfId="8406"/>
    <cellStyle name="Normal 3 2 2 4 3 3 5" xfId="2086"/>
    <cellStyle name="Normal 3 2 2 4 3 3 5 2" xfId="5684"/>
    <cellStyle name="Normal 3 2 2 4 3 3 5 2 2" xfId="12880"/>
    <cellStyle name="Normal 3 2 2 4 3 3 5 3" xfId="9282"/>
    <cellStyle name="Normal 3 2 2 4 3 3 6" xfId="3932"/>
    <cellStyle name="Normal 3 2 2 4 3 3 6 2" xfId="11128"/>
    <cellStyle name="Normal 3 2 2 4 3 3 7" xfId="7530"/>
    <cellStyle name="Normal 3 2 2 4 3 4" xfId="477"/>
    <cellStyle name="Normal 3 2 2 4 3 4 2" xfId="1356"/>
    <cellStyle name="Normal 3 2 2 4 3 4 2 2" xfId="3108"/>
    <cellStyle name="Normal 3 2 2 4 3 4 2 2 2" xfId="6706"/>
    <cellStyle name="Normal 3 2 2 4 3 4 2 2 2 2" xfId="13902"/>
    <cellStyle name="Normal 3 2 2 4 3 4 2 2 3" xfId="10304"/>
    <cellStyle name="Normal 3 2 2 4 3 4 2 3" xfId="4954"/>
    <cellStyle name="Normal 3 2 2 4 3 4 2 3 2" xfId="12150"/>
    <cellStyle name="Normal 3 2 2 4 3 4 2 4" xfId="8552"/>
    <cellStyle name="Normal 3 2 2 4 3 4 3" xfId="2232"/>
    <cellStyle name="Normal 3 2 2 4 3 4 3 2" xfId="5830"/>
    <cellStyle name="Normal 3 2 2 4 3 4 3 2 2" xfId="13026"/>
    <cellStyle name="Normal 3 2 2 4 3 4 3 3" xfId="9428"/>
    <cellStyle name="Normal 3 2 2 4 3 4 4" xfId="4078"/>
    <cellStyle name="Normal 3 2 2 4 3 4 4 2" xfId="11274"/>
    <cellStyle name="Normal 3 2 2 4 3 4 5" xfId="7676"/>
    <cellStyle name="Normal 3 2 2 4 3 5" xfId="772"/>
    <cellStyle name="Normal 3 2 2 4 3 5 2" xfId="1648"/>
    <cellStyle name="Normal 3 2 2 4 3 5 2 2" xfId="3400"/>
    <cellStyle name="Normal 3 2 2 4 3 5 2 2 2" xfId="6998"/>
    <cellStyle name="Normal 3 2 2 4 3 5 2 2 2 2" xfId="14194"/>
    <cellStyle name="Normal 3 2 2 4 3 5 2 2 3" xfId="10596"/>
    <cellStyle name="Normal 3 2 2 4 3 5 2 3" xfId="5246"/>
    <cellStyle name="Normal 3 2 2 4 3 5 2 3 2" xfId="12442"/>
    <cellStyle name="Normal 3 2 2 4 3 5 2 4" xfId="8844"/>
    <cellStyle name="Normal 3 2 2 4 3 5 3" xfId="2524"/>
    <cellStyle name="Normal 3 2 2 4 3 5 3 2" xfId="6122"/>
    <cellStyle name="Normal 3 2 2 4 3 5 3 2 2" xfId="13318"/>
    <cellStyle name="Normal 3 2 2 4 3 5 3 3" xfId="9720"/>
    <cellStyle name="Normal 3 2 2 4 3 5 4" xfId="4370"/>
    <cellStyle name="Normal 3 2 2 4 3 5 4 2" xfId="11566"/>
    <cellStyle name="Normal 3 2 2 4 3 5 5" xfId="7968"/>
    <cellStyle name="Normal 3 2 2 4 3 6" xfId="1064"/>
    <cellStyle name="Normal 3 2 2 4 3 6 2" xfId="2816"/>
    <cellStyle name="Normal 3 2 2 4 3 6 2 2" xfId="6414"/>
    <cellStyle name="Normal 3 2 2 4 3 6 2 2 2" xfId="13610"/>
    <cellStyle name="Normal 3 2 2 4 3 6 2 3" xfId="10012"/>
    <cellStyle name="Normal 3 2 2 4 3 6 3" xfId="4662"/>
    <cellStyle name="Normal 3 2 2 4 3 6 3 2" xfId="11858"/>
    <cellStyle name="Normal 3 2 2 4 3 6 4" xfId="8260"/>
    <cellStyle name="Normal 3 2 2 4 3 7" xfId="1940"/>
    <cellStyle name="Normal 3 2 2 4 3 7 2" xfId="5538"/>
    <cellStyle name="Normal 3 2 2 4 3 7 2 2" xfId="12734"/>
    <cellStyle name="Normal 3 2 2 4 3 7 3" xfId="9136"/>
    <cellStyle name="Normal 3 2 2 4 3 8" xfId="3706"/>
    <cellStyle name="Normal 3 2 2 4 3 8 2" xfId="7304"/>
    <cellStyle name="Normal 3 2 2 4 3 8 2 2" xfId="14500"/>
    <cellStyle name="Normal 3 2 2 4 3 8 3" xfId="10902"/>
    <cellStyle name="Normal 3 2 2 4 3 9" xfId="3786"/>
    <cellStyle name="Normal 3 2 2 4 3 9 2" xfId="10982"/>
    <cellStyle name="Normal 3 2 2 4 4" xfId="219"/>
    <cellStyle name="Normal 3 2 2 4 4 2" xfId="367"/>
    <cellStyle name="Normal 3 2 2 4 4 2 2" xfId="659"/>
    <cellStyle name="Normal 3 2 2 4 4 2 2 2" xfId="1538"/>
    <cellStyle name="Normal 3 2 2 4 4 2 2 2 2" xfId="3290"/>
    <cellStyle name="Normal 3 2 2 4 4 2 2 2 2 2" xfId="6888"/>
    <cellStyle name="Normal 3 2 2 4 4 2 2 2 2 2 2" xfId="14084"/>
    <cellStyle name="Normal 3 2 2 4 4 2 2 2 2 3" xfId="10486"/>
    <cellStyle name="Normal 3 2 2 4 4 2 2 2 3" xfId="5136"/>
    <cellStyle name="Normal 3 2 2 4 4 2 2 2 3 2" xfId="12332"/>
    <cellStyle name="Normal 3 2 2 4 4 2 2 2 4" xfId="8734"/>
    <cellStyle name="Normal 3 2 2 4 4 2 2 3" xfId="2414"/>
    <cellStyle name="Normal 3 2 2 4 4 2 2 3 2" xfId="6012"/>
    <cellStyle name="Normal 3 2 2 4 4 2 2 3 2 2" xfId="13208"/>
    <cellStyle name="Normal 3 2 2 4 4 2 2 3 3" xfId="9610"/>
    <cellStyle name="Normal 3 2 2 4 4 2 2 4" xfId="4260"/>
    <cellStyle name="Normal 3 2 2 4 4 2 2 4 2" xfId="11456"/>
    <cellStyle name="Normal 3 2 2 4 4 2 2 5" xfId="7858"/>
    <cellStyle name="Normal 3 2 2 4 4 2 3" xfId="954"/>
    <cellStyle name="Normal 3 2 2 4 4 2 3 2" xfId="1830"/>
    <cellStyle name="Normal 3 2 2 4 4 2 3 2 2" xfId="3582"/>
    <cellStyle name="Normal 3 2 2 4 4 2 3 2 2 2" xfId="7180"/>
    <cellStyle name="Normal 3 2 2 4 4 2 3 2 2 2 2" xfId="14376"/>
    <cellStyle name="Normal 3 2 2 4 4 2 3 2 2 3" xfId="10778"/>
    <cellStyle name="Normal 3 2 2 4 4 2 3 2 3" xfId="5428"/>
    <cellStyle name="Normal 3 2 2 4 4 2 3 2 3 2" xfId="12624"/>
    <cellStyle name="Normal 3 2 2 4 4 2 3 2 4" xfId="9026"/>
    <cellStyle name="Normal 3 2 2 4 4 2 3 3" xfId="2706"/>
    <cellStyle name="Normal 3 2 2 4 4 2 3 3 2" xfId="6304"/>
    <cellStyle name="Normal 3 2 2 4 4 2 3 3 2 2" xfId="13500"/>
    <cellStyle name="Normal 3 2 2 4 4 2 3 3 3" xfId="9902"/>
    <cellStyle name="Normal 3 2 2 4 4 2 3 4" xfId="4552"/>
    <cellStyle name="Normal 3 2 2 4 4 2 3 4 2" xfId="11748"/>
    <cellStyle name="Normal 3 2 2 4 4 2 3 5" xfId="8150"/>
    <cellStyle name="Normal 3 2 2 4 4 2 4" xfId="1246"/>
    <cellStyle name="Normal 3 2 2 4 4 2 4 2" xfId="2998"/>
    <cellStyle name="Normal 3 2 2 4 4 2 4 2 2" xfId="6596"/>
    <cellStyle name="Normal 3 2 2 4 4 2 4 2 2 2" xfId="13792"/>
    <cellStyle name="Normal 3 2 2 4 4 2 4 2 3" xfId="10194"/>
    <cellStyle name="Normal 3 2 2 4 4 2 4 3" xfId="4844"/>
    <cellStyle name="Normal 3 2 2 4 4 2 4 3 2" xfId="12040"/>
    <cellStyle name="Normal 3 2 2 4 4 2 4 4" xfId="8442"/>
    <cellStyle name="Normal 3 2 2 4 4 2 5" xfId="2122"/>
    <cellStyle name="Normal 3 2 2 4 4 2 5 2" xfId="5720"/>
    <cellStyle name="Normal 3 2 2 4 4 2 5 2 2" xfId="12916"/>
    <cellStyle name="Normal 3 2 2 4 4 2 5 3" xfId="9318"/>
    <cellStyle name="Normal 3 2 2 4 4 2 6" xfId="3968"/>
    <cellStyle name="Normal 3 2 2 4 4 2 6 2" xfId="11164"/>
    <cellStyle name="Normal 3 2 2 4 4 2 7" xfId="7566"/>
    <cellStyle name="Normal 3 2 2 4 4 3" xfId="513"/>
    <cellStyle name="Normal 3 2 2 4 4 3 2" xfId="1392"/>
    <cellStyle name="Normal 3 2 2 4 4 3 2 2" xfId="3144"/>
    <cellStyle name="Normal 3 2 2 4 4 3 2 2 2" xfId="6742"/>
    <cellStyle name="Normal 3 2 2 4 4 3 2 2 2 2" xfId="13938"/>
    <cellStyle name="Normal 3 2 2 4 4 3 2 2 3" xfId="10340"/>
    <cellStyle name="Normal 3 2 2 4 4 3 2 3" xfId="4990"/>
    <cellStyle name="Normal 3 2 2 4 4 3 2 3 2" xfId="12186"/>
    <cellStyle name="Normal 3 2 2 4 4 3 2 4" xfId="8588"/>
    <cellStyle name="Normal 3 2 2 4 4 3 3" xfId="2268"/>
    <cellStyle name="Normal 3 2 2 4 4 3 3 2" xfId="5866"/>
    <cellStyle name="Normal 3 2 2 4 4 3 3 2 2" xfId="13062"/>
    <cellStyle name="Normal 3 2 2 4 4 3 3 3" xfId="9464"/>
    <cellStyle name="Normal 3 2 2 4 4 3 4" xfId="4114"/>
    <cellStyle name="Normal 3 2 2 4 4 3 4 2" xfId="11310"/>
    <cellStyle name="Normal 3 2 2 4 4 3 5" xfId="7712"/>
    <cellStyle name="Normal 3 2 2 4 4 4" xfId="808"/>
    <cellStyle name="Normal 3 2 2 4 4 4 2" xfId="1684"/>
    <cellStyle name="Normal 3 2 2 4 4 4 2 2" xfId="3436"/>
    <cellStyle name="Normal 3 2 2 4 4 4 2 2 2" xfId="7034"/>
    <cellStyle name="Normal 3 2 2 4 4 4 2 2 2 2" xfId="14230"/>
    <cellStyle name="Normal 3 2 2 4 4 4 2 2 3" xfId="10632"/>
    <cellStyle name="Normal 3 2 2 4 4 4 2 3" xfId="5282"/>
    <cellStyle name="Normal 3 2 2 4 4 4 2 3 2" xfId="12478"/>
    <cellStyle name="Normal 3 2 2 4 4 4 2 4" xfId="8880"/>
    <cellStyle name="Normal 3 2 2 4 4 4 3" xfId="2560"/>
    <cellStyle name="Normal 3 2 2 4 4 4 3 2" xfId="6158"/>
    <cellStyle name="Normal 3 2 2 4 4 4 3 2 2" xfId="13354"/>
    <cellStyle name="Normal 3 2 2 4 4 4 3 3" xfId="9756"/>
    <cellStyle name="Normal 3 2 2 4 4 4 4" xfId="4406"/>
    <cellStyle name="Normal 3 2 2 4 4 4 4 2" xfId="11602"/>
    <cellStyle name="Normal 3 2 2 4 4 4 5" xfId="8004"/>
    <cellStyle name="Normal 3 2 2 4 4 5" xfId="1100"/>
    <cellStyle name="Normal 3 2 2 4 4 5 2" xfId="2852"/>
    <cellStyle name="Normal 3 2 2 4 4 5 2 2" xfId="6450"/>
    <cellStyle name="Normal 3 2 2 4 4 5 2 2 2" xfId="13646"/>
    <cellStyle name="Normal 3 2 2 4 4 5 2 3" xfId="10048"/>
    <cellStyle name="Normal 3 2 2 4 4 5 3" xfId="4698"/>
    <cellStyle name="Normal 3 2 2 4 4 5 3 2" xfId="11894"/>
    <cellStyle name="Normal 3 2 2 4 4 5 4" xfId="8296"/>
    <cellStyle name="Normal 3 2 2 4 4 6" xfId="1976"/>
    <cellStyle name="Normal 3 2 2 4 4 6 2" xfId="5574"/>
    <cellStyle name="Normal 3 2 2 4 4 6 2 2" xfId="12770"/>
    <cellStyle name="Normal 3 2 2 4 4 6 3" xfId="9172"/>
    <cellStyle name="Normal 3 2 2 4 4 7" xfId="3822"/>
    <cellStyle name="Normal 3 2 2 4 4 7 2" xfId="11018"/>
    <cellStyle name="Normal 3 2 2 4 4 8" xfId="7420"/>
    <cellStyle name="Normal 3 2 2 4 5" xfId="287"/>
    <cellStyle name="Normal 3 2 2 4 5 2" xfId="579"/>
    <cellStyle name="Normal 3 2 2 4 5 2 2" xfId="1458"/>
    <cellStyle name="Normal 3 2 2 4 5 2 2 2" xfId="3210"/>
    <cellStyle name="Normal 3 2 2 4 5 2 2 2 2" xfId="6808"/>
    <cellStyle name="Normal 3 2 2 4 5 2 2 2 2 2" xfId="14004"/>
    <cellStyle name="Normal 3 2 2 4 5 2 2 2 3" xfId="10406"/>
    <cellStyle name="Normal 3 2 2 4 5 2 2 3" xfId="5056"/>
    <cellStyle name="Normal 3 2 2 4 5 2 2 3 2" xfId="12252"/>
    <cellStyle name="Normal 3 2 2 4 5 2 2 4" xfId="8654"/>
    <cellStyle name="Normal 3 2 2 4 5 2 3" xfId="2334"/>
    <cellStyle name="Normal 3 2 2 4 5 2 3 2" xfId="5932"/>
    <cellStyle name="Normal 3 2 2 4 5 2 3 2 2" xfId="13128"/>
    <cellStyle name="Normal 3 2 2 4 5 2 3 3" xfId="9530"/>
    <cellStyle name="Normal 3 2 2 4 5 2 4" xfId="4180"/>
    <cellStyle name="Normal 3 2 2 4 5 2 4 2" xfId="11376"/>
    <cellStyle name="Normal 3 2 2 4 5 2 5" xfId="7778"/>
    <cellStyle name="Normal 3 2 2 4 5 3" xfId="874"/>
    <cellStyle name="Normal 3 2 2 4 5 3 2" xfId="1750"/>
    <cellStyle name="Normal 3 2 2 4 5 3 2 2" xfId="3502"/>
    <cellStyle name="Normal 3 2 2 4 5 3 2 2 2" xfId="7100"/>
    <cellStyle name="Normal 3 2 2 4 5 3 2 2 2 2" xfId="14296"/>
    <cellStyle name="Normal 3 2 2 4 5 3 2 2 3" xfId="10698"/>
    <cellStyle name="Normal 3 2 2 4 5 3 2 3" xfId="5348"/>
    <cellStyle name="Normal 3 2 2 4 5 3 2 3 2" xfId="12544"/>
    <cellStyle name="Normal 3 2 2 4 5 3 2 4" xfId="8946"/>
    <cellStyle name="Normal 3 2 2 4 5 3 3" xfId="2626"/>
    <cellStyle name="Normal 3 2 2 4 5 3 3 2" xfId="6224"/>
    <cellStyle name="Normal 3 2 2 4 5 3 3 2 2" xfId="13420"/>
    <cellStyle name="Normal 3 2 2 4 5 3 3 3" xfId="9822"/>
    <cellStyle name="Normal 3 2 2 4 5 3 4" xfId="4472"/>
    <cellStyle name="Normal 3 2 2 4 5 3 4 2" xfId="11668"/>
    <cellStyle name="Normal 3 2 2 4 5 3 5" xfId="8070"/>
    <cellStyle name="Normal 3 2 2 4 5 4" xfId="1166"/>
    <cellStyle name="Normal 3 2 2 4 5 4 2" xfId="2918"/>
    <cellStyle name="Normal 3 2 2 4 5 4 2 2" xfId="6516"/>
    <cellStyle name="Normal 3 2 2 4 5 4 2 2 2" xfId="13712"/>
    <cellStyle name="Normal 3 2 2 4 5 4 2 3" xfId="10114"/>
    <cellStyle name="Normal 3 2 2 4 5 4 3" xfId="4764"/>
    <cellStyle name="Normal 3 2 2 4 5 4 3 2" xfId="11960"/>
    <cellStyle name="Normal 3 2 2 4 5 4 4" xfId="8362"/>
    <cellStyle name="Normal 3 2 2 4 5 5" xfId="2042"/>
    <cellStyle name="Normal 3 2 2 4 5 5 2" xfId="5640"/>
    <cellStyle name="Normal 3 2 2 4 5 5 2 2" xfId="12836"/>
    <cellStyle name="Normal 3 2 2 4 5 5 3" xfId="9238"/>
    <cellStyle name="Normal 3 2 2 4 5 6" xfId="3888"/>
    <cellStyle name="Normal 3 2 2 4 5 6 2" xfId="11084"/>
    <cellStyle name="Normal 3 2 2 4 5 7" xfId="7486"/>
    <cellStyle name="Normal 3 2 2 4 6" xfId="433"/>
    <cellStyle name="Normal 3 2 2 4 6 2" xfId="1312"/>
    <cellStyle name="Normal 3 2 2 4 6 2 2" xfId="3064"/>
    <cellStyle name="Normal 3 2 2 4 6 2 2 2" xfId="6662"/>
    <cellStyle name="Normal 3 2 2 4 6 2 2 2 2" xfId="13858"/>
    <cellStyle name="Normal 3 2 2 4 6 2 2 3" xfId="10260"/>
    <cellStyle name="Normal 3 2 2 4 6 2 3" xfId="4910"/>
    <cellStyle name="Normal 3 2 2 4 6 2 3 2" xfId="12106"/>
    <cellStyle name="Normal 3 2 2 4 6 2 4" xfId="8508"/>
    <cellStyle name="Normal 3 2 2 4 6 3" xfId="2188"/>
    <cellStyle name="Normal 3 2 2 4 6 3 2" xfId="5786"/>
    <cellStyle name="Normal 3 2 2 4 6 3 2 2" xfId="12982"/>
    <cellStyle name="Normal 3 2 2 4 6 3 3" xfId="9384"/>
    <cellStyle name="Normal 3 2 2 4 6 4" xfId="4034"/>
    <cellStyle name="Normal 3 2 2 4 6 4 2" xfId="11230"/>
    <cellStyle name="Normal 3 2 2 4 6 5" xfId="7632"/>
    <cellStyle name="Normal 3 2 2 4 7" xfId="728"/>
    <cellStyle name="Normal 3 2 2 4 7 2" xfId="1604"/>
    <cellStyle name="Normal 3 2 2 4 7 2 2" xfId="3356"/>
    <cellStyle name="Normal 3 2 2 4 7 2 2 2" xfId="6954"/>
    <cellStyle name="Normal 3 2 2 4 7 2 2 2 2" xfId="14150"/>
    <cellStyle name="Normal 3 2 2 4 7 2 2 3" xfId="10552"/>
    <cellStyle name="Normal 3 2 2 4 7 2 3" xfId="5202"/>
    <cellStyle name="Normal 3 2 2 4 7 2 3 2" xfId="12398"/>
    <cellStyle name="Normal 3 2 2 4 7 2 4" xfId="8800"/>
    <cellStyle name="Normal 3 2 2 4 7 3" xfId="2480"/>
    <cellStyle name="Normal 3 2 2 4 7 3 2" xfId="6078"/>
    <cellStyle name="Normal 3 2 2 4 7 3 2 2" xfId="13274"/>
    <cellStyle name="Normal 3 2 2 4 7 3 3" xfId="9676"/>
    <cellStyle name="Normal 3 2 2 4 7 4" xfId="4326"/>
    <cellStyle name="Normal 3 2 2 4 7 4 2" xfId="11522"/>
    <cellStyle name="Normal 3 2 2 4 7 5" xfId="7924"/>
    <cellStyle name="Normal 3 2 2 4 8" xfId="1020"/>
    <cellStyle name="Normal 3 2 2 4 8 2" xfId="2772"/>
    <cellStyle name="Normal 3 2 2 4 8 2 2" xfId="6370"/>
    <cellStyle name="Normal 3 2 2 4 8 2 2 2" xfId="13566"/>
    <cellStyle name="Normal 3 2 2 4 8 2 3" xfId="9968"/>
    <cellStyle name="Normal 3 2 2 4 8 3" xfId="4618"/>
    <cellStyle name="Normal 3 2 2 4 8 3 2" xfId="11814"/>
    <cellStyle name="Normal 3 2 2 4 8 4" xfId="8216"/>
    <cellStyle name="Normal 3 2 2 4 9" xfId="1896"/>
    <cellStyle name="Normal 3 2 2 4 9 2" xfId="5494"/>
    <cellStyle name="Normal 3 2 2 4 9 2 2" xfId="12690"/>
    <cellStyle name="Normal 3 2 2 4 9 3" xfId="9092"/>
    <cellStyle name="Normal 3 2 2 5" xfId="59"/>
    <cellStyle name="Normal 3 2 2 5 10" xfId="7352"/>
    <cellStyle name="Normal 3 2 2 5 11" xfId="146"/>
    <cellStyle name="Normal 3 2 2 5 2" xfId="231"/>
    <cellStyle name="Normal 3 2 2 5 2 2" xfId="379"/>
    <cellStyle name="Normal 3 2 2 5 2 2 2" xfId="671"/>
    <cellStyle name="Normal 3 2 2 5 2 2 2 2" xfId="1550"/>
    <cellStyle name="Normal 3 2 2 5 2 2 2 2 2" xfId="3302"/>
    <cellStyle name="Normal 3 2 2 5 2 2 2 2 2 2" xfId="6900"/>
    <cellStyle name="Normal 3 2 2 5 2 2 2 2 2 2 2" xfId="14096"/>
    <cellStyle name="Normal 3 2 2 5 2 2 2 2 2 3" xfId="10498"/>
    <cellStyle name="Normal 3 2 2 5 2 2 2 2 3" xfId="5148"/>
    <cellStyle name="Normal 3 2 2 5 2 2 2 2 3 2" xfId="12344"/>
    <cellStyle name="Normal 3 2 2 5 2 2 2 2 4" xfId="8746"/>
    <cellStyle name="Normal 3 2 2 5 2 2 2 3" xfId="2426"/>
    <cellStyle name="Normal 3 2 2 5 2 2 2 3 2" xfId="6024"/>
    <cellStyle name="Normal 3 2 2 5 2 2 2 3 2 2" xfId="13220"/>
    <cellStyle name="Normal 3 2 2 5 2 2 2 3 3" xfId="9622"/>
    <cellStyle name="Normal 3 2 2 5 2 2 2 4" xfId="4272"/>
    <cellStyle name="Normal 3 2 2 5 2 2 2 4 2" xfId="11468"/>
    <cellStyle name="Normal 3 2 2 5 2 2 2 5" xfId="7870"/>
    <cellStyle name="Normal 3 2 2 5 2 2 3" xfId="966"/>
    <cellStyle name="Normal 3 2 2 5 2 2 3 2" xfId="1842"/>
    <cellStyle name="Normal 3 2 2 5 2 2 3 2 2" xfId="3594"/>
    <cellStyle name="Normal 3 2 2 5 2 2 3 2 2 2" xfId="7192"/>
    <cellStyle name="Normal 3 2 2 5 2 2 3 2 2 2 2" xfId="14388"/>
    <cellStyle name="Normal 3 2 2 5 2 2 3 2 2 3" xfId="10790"/>
    <cellStyle name="Normal 3 2 2 5 2 2 3 2 3" xfId="5440"/>
    <cellStyle name="Normal 3 2 2 5 2 2 3 2 3 2" xfId="12636"/>
    <cellStyle name="Normal 3 2 2 5 2 2 3 2 4" xfId="9038"/>
    <cellStyle name="Normal 3 2 2 5 2 2 3 3" xfId="2718"/>
    <cellStyle name="Normal 3 2 2 5 2 2 3 3 2" xfId="6316"/>
    <cellStyle name="Normal 3 2 2 5 2 2 3 3 2 2" xfId="13512"/>
    <cellStyle name="Normal 3 2 2 5 2 2 3 3 3" xfId="9914"/>
    <cellStyle name="Normal 3 2 2 5 2 2 3 4" xfId="4564"/>
    <cellStyle name="Normal 3 2 2 5 2 2 3 4 2" xfId="11760"/>
    <cellStyle name="Normal 3 2 2 5 2 2 3 5" xfId="8162"/>
    <cellStyle name="Normal 3 2 2 5 2 2 4" xfId="1258"/>
    <cellStyle name="Normal 3 2 2 5 2 2 4 2" xfId="3010"/>
    <cellStyle name="Normal 3 2 2 5 2 2 4 2 2" xfId="6608"/>
    <cellStyle name="Normal 3 2 2 5 2 2 4 2 2 2" xfId="13804"/>
    <cellStyle name="Normal 3 2 2 5 2 2 4 2 3" xfId="10206"/>
    <cellStyle name="Normal 3 2 2 5 2 2 4 3" xfId="4856"/>
    <cellStyle name="Normal 3 2 2 5 2 2 4 3 2" xfId="12052"/>
    <cellStyle name="Normal 3 2 2 5 2 2 4 4" xfId="8454"/>
    <cellStyle name="Normal 3 2 2 5 2 2 5" xfId="2134"/>
    <cellStyle name="Normal 3 2 2 5 2 2 5 2" xfId="5732"/>
    <cellStyle name="Normal 3 2 2 5 2 2 5 2 2" xfId="12928"/>
    <cellStyle name="Normal 3 2 2 5 2 2 5 3" xfId="9330"/>
    <cellStyle name="Normal 3 2 2 5 2 2 6" xfId="3980"/>
    <cellStyle name="Normal 3 2 2 5 2 2 6 2" xfId="11176"/>
    <cellStyle name="Normal 3 2 2 5 2 2 7" xfId="7578"/>
    <cellStyle name="Normal 3 2 2 5 2 3" xfId="525"/>
    <cellStyle name="Normal 3 2 2 5 2 3 2" xfId="1404"/>
    <cellStyle name="Normal 3 2 2 5 2 3 2 2" xfId="3156"/>
    <cellStyle name="Normal 3 2 2 5 2 3 2 2 2" xfId="6754"/>
    <cellStyle name="Normal 3 2 2 5 2 3 2 2 2 2" xfId="13950"/>
    <cellStyle name="Normal 3 2 2 5 2 3 2 2 3" xfId="10352"/>
    <cellStyle name="Normal 3 2 2 5 2 3 2 3" xfId="5002"/>
    <cellStyle name="Normal 3 2 2 5 2 3 2 3 2" xfId="12198"/>
    <cellStyle name="Normal 3 2 2 5 2 3 2 4" xfId="8600"/>
    <cellStyle name="Normal 3 2 2 5 2 3 3" xfId="2280"/>
    <cellStyle name="Normal 3 2 2 5 2 3 3 2" xfId="5878"/>
    <cellStyle name="Normal 3 2 2 5 2 3 3 2 2" xfId="13074"/>
    <cellStyle name="Normal 3 2 2 5 2 3 3 3" xfId="9476"/>
    <cellStyle name="Normal 3 2 2 5 2 3 4" xfId="4126"/>
    <cellStyle name="Normal 3 2 2 5 2 3 4 2" xfId="11322"/>
    <cellStyle name="Normal 3 2 2 5 2 3 5" xfId="7724"/>
    <cellStyle name="Normal 3 2 2 5 2 4" xfId="820"/>
    <cellStyle name="Normal 3 2 2 5 2 4 2" xfId="1696"/>
    <cellStyle name="Normal 3 2 2 5 2 4 2 2" xfId="3448"/>
    <cellStyle name="Normal 3 2 2 5 2 4 2 2 2" xfId="7046"/>
    <cellStyle name="Normal 3 2 2 5 2 4 2 2 2 2" xfId="14242"/>
    <cellStyle name="Normal 3 2 2 5 2 4 2 2 3" xfId="10644"/>
    <cellStyle name="Normal 3 2 2 5 2 4 2 3" xfId="5294"/>
    <cellStyle name="Normal 3 2 2 5 2 4 2 3 2" xfId="12490"/>
    <cellStyle name="Normal 3 2 2 5 2 4 2 4" xfId="8892"/>
    <cellStyle name="Normal 3 2 2 5 2 4 3" xfId="2572"/>
    <cellStyle name="Normal 3 2 2 5 2 4 3 2" xfId="6170"/>
    <cellStyle name="Normal 3 2 2 5 2 4 3 2 2" xfId="13366"/>
    <cellStyle name="Normal 3 2 2 5 2 4 3 3" xfId="9768"/>
    <cellStyle name="Normal 3 2 2 5 2 4 4" xfId="4418"/>
    <cellStyle name="Normal 3 2 2 5 2 4 4 2" xfId="11614"/>
    <cellStyle name="Normal 3 2 2 5 2 4 5" xfId="8016"/>
    <cellStyle name="Normal 3 2 2 5 2 5" xfId="1112"/>
    <cellStyle name="Normal 3 2 2 5 2 5 2" xfId="2864"/>
    <cellStyle name="Normal 3 2 2 5 2 5 2 2" xfId="6462"/>
    <cellStyle name="Normal 3 2 2 5 2 5 2 2 2" xfId="13658"/>
    <cellStyle name="Normal 3 2 2 5 2 5 2 3" xfId="10060"/>
    <cellStyle name="Normal 3 2 2 5 2 5 3" xfId="4710"/>
    <cellStyle name="Normal 3 2 2 5 2 5 3 2" xfId="11906"/>
    <cellStyle name="Normal 3 2 2 5 2 5 4" xfId="8308"/>
    <cellStyle name="Normal 3 2 2 5 2 6" xfId="1988"/>
    <cellStyle name="Normal 3 2 2 5 2 6 2" xfId="5586"/>
    <cellStyle name="Normal 3 2 2 5 2 6 2 2" xfId="12782"/>
    <cellStyle name="Normal 3 2 2 5 2 6 3" xfId="9184"/>
    <cellStyle name="Normal 3 2 2 5 2 7" xfId="3834"/>
    <cellStyle name="Normal 3 2 2 5 2 7 2" xfId="11030"/>
    <cellStyle name="Normal 3 2 2 5 2 8" xfId="7432"/>
    <cellStyle name="Normal 3 2 2 5 3" xfId="299"/>
    <cellStyle name="Normal 3 2 2 5 3 2" xfId="591"/>
    <cellStyle name="Normal 3 2 2 5 3 2 2" xfId="1470"/>
    <cellStyle name="Normal 3 2 2 5 3 2 2 2" xfId="3222"/>
    <cellStyle name="Normal 3 2 2 5 3 2 2 2 2" xfId="6820"/>
    <cellStyle name="Normal 3 2 2 5 3 2 2 2 2 2" xfId="14016"/>
    <cellStyle name="Normal 3 2 2 5 3 2 2 2 3" xfId="10418"/>
    <cellStyle name="Normal 3 2 2 5 3 2 2 3" xfId="5068"/>
    <cellStyle name="Normal 3 2 2 5 3 2 2 3 2" xfId="12264"/>
    <cellStyle name="Normal 3 2 2 5 3 2 2 4" xfId="8666"/>
    <cellStyle name="Normal 3 2 2 5 3 2 3" xfId="2346"/>
    <cellStyle name="Normal 3 2 2 5 3 2 3 2" xfId="5944"/>
    <cellStyle name="Normal 3 2 2 5 3 2 3 2 2" xfId="13140"/>
    <cellStyle name="Normal 3 2 2 5 3 2 3 3" xfId="9542"/>
    <cellStyle name="Normal 3 2 2 5 3 2 4" xfId="4192"/>
    <cellStyle name="Normal 3 2 2 5 3 2 4 2" xfId="11388"/>
    <cellStyle name="Normal 3 2 2 5 3 2 5" xfId="7790"/>
    <cellStyle name="Normal 3 2 2 5 3 3" xfId="886"/>
    <cellStyle name="Normal 3 2 2 5 3 3 2" xfId="1762"/>
    <cellStyle name="Normal 3 2 2 5 3 3 2 2" xfId="3514"/>
    <cellStyle name="Normal 3 2 2 5 3 3 2 2 2" xfId="7112"/>
    <cellStyle name="Normal 3 2 2 5 3 3 2 2 2 2" xfId="14308"/>
    <cellStyle name="Normal 3 2 2 5 3 3 2 2 3" xfId="10710"/>
    <cellStyle name="Normal 3 2 2 5 3 3 2 3" xfId="5360"/>
    <cellStyle name="Normal 3 2 2 5 3 3 2 3 2" xfId="12556"/>
    <cellStyle name="Normal 3 2 2 5 3 3 2 4" xfId="8958"/>
    <cellStyle name="Normal 3 2 2 5 3 3 3" xfId="2638"/>
    <cellStyle name="Normal 3 2 2 5 3 3 3 2" xfId="6236"/>
    <cellStyle name="Normal 3 2 2 5 3 3 3 2 2" xfId="13432"/>
    <cellStyle name="Normal 3 2 2 5 3 3 3 3" xfId="9834"/>
    <cellStyle name="Normal 3 2 2 5 3 3 4" xfId="4484"/>
    <cellStyle name="Normal 3 2 2 5 3 3 4 2" xfId="11680"/>
    <cellStyle name="Normal 3 2 2 5 3 3 5" xfId="8082"/>
    <cellStyle name="Normal 3 2 2 5 3 4" xfId="1178"/>
    <cellStyle name="Normal 3 2 2 5 3 4 2" xfId="2930"/>
    <cellStyle name="Normal 3 2 2 5 3 4 2 2" xfId="6528"/>
    <cellStyle name="Normal 3 2 2 5 3 4 2 2 2" xfId="13724"/>
    <cellStyle name="Normal 3 2 2 5 3 4 2 3" xfId="10126"/>
    <cellStyle name="Normal 3 2 2 5 3 4 3" xfId="4776"/>
    <cellStyle name="Normal 3 2 2 5 3 4 3 2" xfId="11972"/>
    <cellStyle name="Normal 3 2 2 5 3 4 4" xfId="8374"/>
    <cellStyle name="Normal 3 2 2 5 3 5" xfId="2054"/>
    <cellStyle name="Normal 3 2 2 5 3 5 2" xfId="5652"/>
    <cellStyle name="Normal 3 2 2 5 3 5 2 2" xfId="12848"/>
    <cellStyle name="Normal 3 2 2 5 3 5 3" xfId="9250"/>
    <cellStyle name="Normal 3 2 2 5 3 6" xfId="3900"/>
    <cellStyle name="Normal 3 2 2 5 3 6 2" xfId="11096"/>
    <cellStyle name="Normal 3 2 2 5 3 7" xfId="7498"/>
    <cellStyle name="Normal 3 2 2 5 4" xfId="445"/>
    <cellStyle name="Normal 3 2 2 5 4 2" xfId="1324"/>
    <cellStyle name="Normal 3 2 2 5 4 2 2" xfId="3076"/>
    <cellStyle name="Normal 3 2 2 5 4 2 2 2" xfId="6674"/>
    <cellStyle name="Normal 3 2 2 5 4 2 2 2 2" xfId="13870"/>
    <cellStyle name="Normal 3 2 2 5 4 2 2 3" xfId="10272"/>
    <cellStyle name="Normal 3 2 2 5 4 2 3" xfId="4922"/>
    <cellStyle name="Normal 3 2 2 5 4 2 3 2" xfId="12118"/>
    <cellStyle name="Normal 3 2 2 5 4 2 4" xfId="8520"/>
    <cellStyle name="Normal 3 2 2 5 4 3" xfId="2200"/>
    <cellStyle name="Normal 3 2 2 5 4 3 2" xfId="5798"/>
    <cellStyle name="Normal 3 2 2 5 4 3 2 2" xfId="12994"/>
    <cellStyle name="Normal 3 2 2 5 4 3 3" xfId="9396"/>
    <cellStyle name="Normal 3 2 2 5 4 4" xfId="4046"/>
    <cellStyle name="Normal 3 2 2 5 4 4 2" xfId="11242"/>
    <cellStyle name="Normal 3 2 2 5 4 5" xfId="7644"/>
    <cellStyle name="Normal 3 2 2 5 5" xfId="740"/>
    <cellStyle name="Normal 3 2 2 5 5 2" xfId="1616"/>
    <cellStyle name="Normal 3 2 2 5 5 2 2" xfId="3368"/>
    <cellStyle name="Normal 3 2 2 5 5 2 2 2" xfId="6966"/>
    <cellStyle name="Normal 3 2 2 5 5 2 2 2 2" xfId="14162"/>
    <cellStyle name="Normal 3 2 2 5 5 2 2 3" xfId="10564"/>
    <cellStyle name="Normal 3 2 2 5 5 2 3" xfId="5214"/>
    <cellStyle name="Normal 3 2 2 5 5 2 3 2" xfId="12410"/>
    <cellStyle name="Normal 3 2 2 5 5 2 4" xfId="8812"/>
    <cellStyle name="Normal 3 2 2 5 5 3" xfId="2492"/>
    <cellStyle name="Normal 3 2 2 5 5 3 2" xfId="6090"/>
    <cellStyle name="Normal 3 2 2 5 5 3 2 2" xfId="13286"/>
    <cellStyle name="Normal 3 2 2 5 5 3 3" xfId="9688"/>
    <cellStyle name="Normal 3 2 2 5 5 4" xfId="4338"/>
    <cellStyle name="Normal 3 2 2 5 5 4 2" xfId="11534"/>
    <cellStyle name="Normal 3 2 2 5 5 5" xfId="7936"/>
    <cellStyle name="Normal 3 2 2 5 6" xfId="1032"/>
    <cellStyle name="Normal 3 2 2 5 6 2" xfId="2784"/>
    <cellStyle name="Normal 3 2 2 5 6 2 2" xfId="6382"/>
    <cellStyle name="Normal 3 2 2 5 6 2 2 2" xfId="13578"/>
    <cellStyle name="Normal 3 2 2 5 6 2 3" xfId="9980"/>
    <cellStyle name="Normal 3 2 2 5 6 3" xfId="4630"/>
    <cellStyle name="Normal 3 2 2 5 6 3 2" xfId="11826"/>
    <cellStyle name="Normal 3 2 2 5 6 4" xfId="8228"/>
    <cellStyle name="Normal 3 2 2 5 7" xfId="1908"/>
    <cellStyle name="Normal 3 2 2 5 7 2" xfId="5506"/>
    <cellStyle name="Normal 3 2 2 5 7 2 2" xfId="12702"/>
    <cellStyle name="Normal 3 2 2 5 7 3" xfId="9104"/>
    <cellStyle name="Normal 3 2 2 5 8" xfId="3674"/>
    <cellStyle name="Normal 3 2 2 5 8 2" xfId="7272"/>
    <cellStyle name="Normal 3 2 2 5 8 2 2" xfId="14468"/>
    <cellStyle name="Normal 3 2 2 5 8 3" xfId="10870"/>
    <cellStyle name="Normal 3 2 2 5 9" xfId="3754"/>
    <cellStyle name="Normal 3 2 2 5 9 2" xfId="10950"/>
    <cellStyle name="Normal 3 2 2 6" xfId="82"/>
    <cellStyle name="Normal 3 2 2 6 10" xfId="7374"/>
    <cellStyle name="Normal 3 2 2 6 11" xfId="169"/>
    <cellStyle name="Normal 3 2 2 6 2" xfId="254"/>
    <cellStyle name="Normal 3 2 2 6 2 2" xfId="401"/>
    <cellStyle name="Normal 3 2 2 6 2 2 2" xfId="693"/>
    <cellStyle name="Normal 3 2 2 6 2 2 2 2" xfId="1572"/>
    <cellStyle name="Normal 3 2 2 6 2 2 2 2 2" xfId="3324"/>
    <cellStyle name="Normal 3 2 2 6 2 2 2 2 2 2" xfId="6922"/>
    <cellStyle name="Normal 3 2 2 6 2 2 2 2 2 2 2" xfId="14118"/>
    <cellStyle name="Normal 3 2 2 6 2 2 2 2 2 3" xfId="10520"/>
    <cellStyle name="Normal 3 2 2 6 2 2 2 2 3" xfId="5170"/>
    <cellStyle name="Normal 3 2 2 6 2 2 2 2 3 2" xfId="12366"/>
    <cellStyle name="Normal 3 2 2 6 2 2 2 2 4" xfId="8768"/>
    <cellStyle name="Normal 3 2 2 6 2 2 2 3" xfId="2448"/>
    <cellStyle name="Normal 3 2 2 6 2 2 2 3 2" xfId="6046"/>
    <cellStyle name="Normal 3 2 2 6 2 2 2 3 2 2" xfId="13242"/>
    <cellStyle name="Normal 3 2 2 6 2 2 2 3 3" xfId="9644"/>
    <cellStyle name="Normal 3 2 2 6 2 2 2 4" xfId="4294"/>
    <cellStyle name="Normal 3 2 2 6 2 2 2 4 2" xfId="11490"/>
    <cellStyle name="Normal 3 2 2 6 2 2 2 5" xfId="7892"/>
    <cellStyle name="Normal 3 2 2 6 2 2 3" xfId="988"/>
    <cellStyle name="Normal 3 2 2 6 2 2 3 2" xfId="1864"/>
    <cellStyle name="Normal 3 2 2 6 2 2 3 2 2" xfId="3616"/>
    <cellStyle name="Normal 3 2 2 6 2 2 3 2 2 2" xfId="7214"/>
    <cellStyle name="Normal 3 2 2 6 2 2 3 2 2 2 2" xfId="14410"/>
    <cellStyle name="Normal 3 2 2 6 2 2 3 2 2 3" xfId="10812"/>
    <cellStyle name="Normal 3 2 2 6 2 2 3 2 3" xfId="5462"/>
    <cellStyle name="Normal 3 2 2 6 2 2 3 2 3 2" xfId="12658"/>
    <cellStyle name="Normal 3 2 2 6 2 2 3 2 4" xfId="9060"/>
    <cellStyle name="Normal 3 2 2 6 2 2 3 3" xfId="2740"/>
    <cellStyle name="Normal 3 2 2 6 2 2 3 3 2" xfId="6338"/>
    <cellStyle name="Normal 3 2 2 6 2 2 3 3 2 2" xfId="13534"/>
    <cellStyle name="Normal 3 2 2 6 2 2 3 3 3" xfId="9936"/>
    <cellStyle name="Normal 3 2 2 6 2 2 3 4" xfId="4586"/>
    <cellStyle name="Normal 3 2 2 6 2 2 3 4 2" xfId="11782"/>
    <cellStyle name="Normal 3 2 2 6 2 2 3 5" xfId="8184"/>
    <cellStyle name="Normal 3 2 2 6 2 2 4" xfId="1280"/>
    <cellStyle name="Normal 3 2 2 6 2 2 4 2" xfId="3032"/>
    <cellStyle name="Normal 3 2 2 6 2 2 4 2 2" xfId="6630"/>
    <cellStyle name="Normal 3 2 2 6 2 2 4 2 2 2" xfId="13826"/>
    <cellStyle name="Normal 3 2 2 6 2 2 4 2 3" xfId="10228"/>
    <cellStyle name="Normal 3 2 2 6 2 2 4 3" xfId="4878"/>
    <cellStyle name="Normal 3 2 2 6 2 2 4 3 2" xfId="12074"/>
    <cellStyle name="Normal 3 2 2 6 2 2 4 4" xfId="8476"/>
    <cellStyle name="Normal 3 2 2 6 2 2 5" xfId="2156"/>
    <cellStyle name="Normal 3 2 2 6 2 2 5 2" xfId="5754"/>
    <cellStyle name="Normal 3 2 2 6 2 2 5 2 2" xfId="12950"/>
    <cellStyle name="Normal 3 2 2 6 2 2 5 3" xfId="9352"/>
    <cellStyle name="Normal 3 2 2 6 2 2 6" xfId="4002"/>
    <cellStyle name="Normal 3 2 2 6 2 2 6 2" xfId="11198"/>
    <cellStyle name="Normal 3 2 2 6 2 2 7" xfId="7600"/>
    <cellStyle name="Normal 3 2 2 6 2 3" xfId="547"/>
    <cellStyle name="Normal 3 2 2 6 2 3 2" xfId="1426"/>
    <cellStyle name="Normal 3 2 2 6 2 3 2 2" xfId="3178"/>
    <cellStyle name="Normal 3 2 2 6 2 3 2 2 2" xfId="6776"/>
    <cellStyle name="Normal 3 2 2 6 2 3 2 2 2 2" xfId="13972"/>
    <cellStyle name="Normal 3 2 2 6 2 3 2 2 3" xfId="10374"/>
    <cellStyle name="Normal 3 2 2 6 2 3 2 3" xfId="5024"/>
    <cellStyle name="Normal 3 2 2 6 2 3 2 3 2" xfId="12220"/>
    <cellStyle name="Normal 3 2 2 6 2 3 2 4" xfId="8622"/>
    <cellStyle name="Normal 3 2 2 6 2 3 3" xfId="2302"/>
    <cellStyle name="Normal 3 2 2 6 2 3 3 2" xfId="5900"/>
    <cellStyle name="Normal 3 2 2 6 2 3 3 2 2" xfId="13096"/>
    <cellStyle name="Normal 3 2 2 6 2 3 3 3" xfId="9498"/>
    <cellStyle name="Normal 3 2 2 6 2 3 4" xfId="4148"/>
    <cellStyle name="Normal 3 2 2 6 2 3 4 2" xfId="11344"/>
    <cellStyle name="Normal 3 2 2 6 2 3 5" xfId="7746"/>
    <cellStyle name="Normal 3 2 2 6 2 4" xfId="842"/>
    <cellStyle name="Normal 3 2 2 6 2 4 2" xfId="1718"/>
    <cellStyle name="Normal 3 2 2 6 2 4 2 2" xfId="3470"/>
    <cellStyle name="Normal 3 2 2 6 2 4 2 2 2" xfId="7068"/>
    <cellStyle name="Normal 3 2 2 6 2 4 2 2 2 2" xfId="14264"/>
    <cellStyle name="Normal 3 2 2 6 2 4 2 2 3" xfId="10666"/>
    <cellStyle name="Normal 3 2 2 6 2 4 2 3" xfId="5316"/>
    <cellStyle name="Normal 3 2 2 6 2 4 2 3 2" xfId="12512"/>
    <cellStyle name="Normal 3 2 2 6 2 4 2 4" xfId="8914"/>
    <cellStyle name="Normal 3 2 2 6 2 4 3" xfId="2594"/>
    <cellStyle name="Normal 3 2 2 6 2 4 3 2" xfId="6192"/>
    <cellStyle name="Normal 3 2 2 6 2 4 3 2 2" xfId="13388"/>
    <cellStyle name="Normal 3 2 2 6 2 4 3 3" xfId="9790"/>
    <cellStyle name="Normal 3 2 2 6 2 4 4" xfId="4440"/>
    <cellStyle name="Normal 3 2 2 6 2 4 4 2" xfId="11636"/>
    <cellStyle name="Normal 3 2 2 6 2 4 5" xfId="8038"/>
    <cellStyle name="Normal 3 2 2 6 2 5" xfId="1134"/>
    <cellStyle name="Normal 3 2 2 6 2 5 2" xfId="2886"/>
    <cellStyle name="Normal 3 2 2 6 2 5 2 2" xfId="6484"/>
    <cellStyle name="Normal 3 2 2 6 2 5 2 2 2" xfId="13680"/>
    <cellStyle name="Normal 3 2 2 6 2 5 2 3" xfId="10082"/>
    <cellStyle name="Normal 3 2 2 6 2 5 3" xfId="4732"/>
    <cellStyle name="Normal 3 2 2 6 2 5 3 2" xfId="11928"/>
    <cellStyle name="Normal 3 2 2 6 2 5 4" xfId="8330"/>
    <cellStyle name="Normal 3 2 2 6 2 6" xfId="2010"/>
    <cellStyle name="Normal 3 2 2 6 2 6 2" xfId="5608"/>
    <cellStyle name="Normal 3 2 2 6 2 6 2 2" xfId="12804"/>
    <cellStyle name="Normal 3 2 2 6 2 6 3" xfId="9206"/>
    <cellStyle name="Normal 3 2 2 6 2 7" xfId="3856"/>
    <cellStyle name="Normal 3 2 2 6 2 7 2" xfId="11052"/>
    <cellStyle name="Normal 3 2 2 6 2 8" xfId="7454"/>
    <cellStyle name="Normal 3 2 2 6 3" xfId="321"/>
    <cellStyle name="Normal 3 2 2 6 3 2" xfId="613"/>
    <cellStyle name="Normal 3 2 2 6 3 2 2" xfId="1492"/>
    <cellStyle name="Normal 3 2 2 6 3 2 2 2" xfId="3244"/>
    <cellStyle name="Normal 3 2 2 6 3 2 2 2 2" xfId="6842"/>
    <cellStyle name="Normal 3 2 2 6 3 2 2 2 2 2" xfId="14038"/>
    <cellStyle name="Normal 3 2 2 6 3 2 2 2 3" xfId="10440"/>
    <cellStyle name="Normal 3 2 2 6 3 2 2 3" xfId="5090"/>
    <cellStyle name="Normal 3 2 2 6 3 2 2 3 2" xfId="12286"/>
    <cellStyle name="Normal 3 2 2 6 3 2 2 4" xfId="8688"/>
    <cellStyle name="Normal 3 2 2 6 3 2 3" xfId="2368"/>
    <cellStyle name="Normal 3 2 2 6 3 2 3 2" xfId="5966"/>
    <cellStyle name="Normal 3 2 2 6 3 2 3 2 2" xfId="13162"/>
    <cellStyle name="Normal 3 2 2 6 3 2 3 3" xfId="9564"/>
    <cellStyle name="Normal 3 2 2 6 3 2 4" xfId="4214"/>
    <cellStyle name="Normal 3 2 2 6 3 2 4 2" xfId="11410"/>
    <cellStyle name="Normal 3 2 2 6 3 2 5" xfId="7812"/>
    <cellStyle name="Normal 3 2 2 6 3 3" xfId="908"/>
    <cellStyle name="Normal 3 2 2 6 3 3 2" xfId="1784"/>
    <cellStyle name="Normal 3 2 2 6 3 3 2 2" xfId="3536"/>
    <cellStyle name="Normal 3 2 2 6 3 3 2 2 2" xfId="7134"/>
    <cellStyle name="Normal 3 2 2 6 3 3 2 2 2 2" xfId="14330"/>
    <cellStyle name="Normal 3 2 2 6 3 3 2 2 3" xfId="10732"/>
    <cellStyle name="Normal 3 2 2 6 3 3 2 3" xfId="5382"/>
    <cellStyle name="Normal 3 2 2 6 3 3 2 3 2" xfId="12578"/>
    <cellStyle name="Normal 3 2 2 6 3 3 2 4" xfId="8980"/>
    <cellStyle name="Normal 3 2 2 6 3 3 3" xfId="2660"/>
    <cellStyle name="Normal 3 2 2 6 3 3 3 2" xfId="6258"/>
    <cellStyle name="Normal 3 2 2 6 3 3 3 2 2" xfId="13454"/>
    <cellStyle name="Normal 3 2 2 6 3 3 3 3" xfId="9856"/>
    <cellStyle name="Normal 3 2 2 6 3 3 4" xfId="4506"/>
    <cellStyle name="Normal 3 2 2 6 3 3 4 2" xfId="11702"/>
    <cellStyle name="Normal 3 2 2 6 3 3 5" xfId="8104"/>
    <cellStyle name="Normal 3 2 2 6 3 4" xfId="1200"/>
    <cellStyle name="Normal 3 2 2 6 3 4 2" xfId="2952"/>
    <cellStyle name="Normal 3 2 2 6 3 4 2 2" xfId="6550"/>
    <cellStyle name="Normal 3 2 2 6 3 4 2 2 2" xfId="13746"/>
    <cellStyle name="Normal 3 2 2 6 3 4 2 3" xfId="10148"/>
    <cellStyle name="Normal 3 2 2 6 3 4 3" xfId="4798"/>
    <cellStyle name="Normal 3 2 2 6 3 4 3 2" xfId="11994"/>
    <cellStyle name="Normal 3 2 2 6 3 4 4" xfId="8396"/>
    <cellStyle name="Normal 3 2 2 6 3 5" xfId="2076"/>
    <cellStyle name="Normal 3 2 2 6 3 5 2" xfId="5674"/>
    <cellStyle name="Normal 3 2 2 6 3 5 2 2" xfId="12870"/>
    <cellStyle name="Normal 3 2 2 6 3 5 3" xfId="9272"/>
    <cellStyle name="Normal 3 2 2 6 3 6" xfId="3922"/>
    <cellStyle name="Normal 3 2 2 6 3 6 2" xfId="11118"/>
    <cellStyle name="Normal 3 2 2 6 3 7" xfId="7520"/>
    <cellStyle name="Normal 3 2 2 6 4" xfId="467"/>
    <cellStyle name="Normal 3 2 2 6 4 2" xfId="1346"/>
    <cellStyle name="Normal 3 2 2 6 4 2 2" xfId="3098"/>
    <cellStyle name="Normal 3 2 2 6 4 2 2 2" xfId="6696"/>
    <cellStyle name="Normal 3 2 2 6 4 2 2 2 2" xfId="13892"/>
    <cellStyle name="Normal 3 2 2 6 4 2 2 3" xfId="10294"/>
    <cellStyle name="Normal 3 2 2 6 4 2 3" xfId="4944"/>
    <cellStyle name="Normal 3 2 2 6 4 2 3 2" xfId="12140"/>
    <cellStyle name="Normal 3 2 2 6 4 2 4" xfId="8542"/>
    <cellStyle name="Normal 3 2 2 6 4 3" xfId="2222"/>
    <cellStyle name="Normal 3 2 2 6 4 3 2" xfId="5820"/>
    <cellStyle name="Normal 3 2 2 6 4 3 2 2" xfId="13016"/>
    <cellStyle name="Normal 3 2 2 6 4 3 3" xfId="9418"/>
    <cellStyle name="Normal 3 2 2 6 4 4" xfId="4068"/>
    <cellStyle name="Normal 3 2 2 6 4 4 2" xfId="11264"/>
    <cellStyle name="Normal 3 2 2 6 4 5" xfId="7666"/>
    <cellStyle name="Normal 3 2 2 6 5" xfId="762"/>
    <cellStyle name="Normal 3 2 2 6 5 2" xfId="1638"/>
    <cellStyle name="Normal 3 2 2 6 5 2 2" xfId="3390"/>
    <cellStyle name="Normal 3 2 2 6 5 2 2 2" xfId="6988"/>
    <cellStyle name="Normal 3 2 2 6 5 2 2 2 2" xfId="14184"/>
    <cellStyle name="Normal 3 2 2 6 5 2 2 3" xfId="10586"/>
    <cellStyle name="Normal 3 2 2 6 5 2 3" xfId="5236"/>
    <cellStyle name="Normal 3 2 2 6 5 2 3 2" xfId="12432"/>
    <cellStyle name="Normal 3 2 2 6 5 2 4" xfId="8834"/>
    <cellStyle name="Normal 3 2 2 6 5 3" xfId="2514"/>
    <cellStyle name="Normal 3 2 2 6 5 3 2" xfId="6112"/>
    <cellStyle name="Normal 3 2 2 6 5 3 2 2" xfId="13308"/>
    <cellStyle name="Normal 3 2 2 6 5 3 3" xfId="9710"/>
    <cellStyle name="Normal 3 2 2 6 5 4" xfId="4360"/>
    <cellStyle name="Normal 3 2 2 6 5 4 2" xfId="11556"/>
    <cellStyle name="Normal 3 2 2 6 5 5" xfId="7958"/>
    <cellStyle name="Normal 3 2 2 6 6" xfId="1054"/>
    <cellStyle name="Normal 3 2 2 6 6 2" xfId="2806"/>
    <cellStyle name="Normal 3 2 2 6 6 2 2" xfId="6404"/>
    <cellStyle name="Normal 3 2 2 6 6 2 2 2" xfId="13600"/>
    <cellStyle name="Normal 3 2 2 6 6 2 3" xfId="10002"/>
    <cellStyle name="Normal 3 2 2 6 6 3" xfId="4652"/>
    <cellStyle name="Normal 3 2 2 6 6 3 2" xfId="11848"/>
    <cellStyle name="Normal 3 2 2 6 6 4" xfId="8250"/>
    <cellStyle name="Normal 3 2 2 6 7" xfId="1930"/>
    <cellStyle name="Normal 3 2 2 6 7 2" xfId="5528"/>
    <cellStyle name="Normal 3 2 2 6 7 2 2" xfId="12724"/>
    <cellStyle name="Normal 3 2 2 6 7 3" xfId="9126"/>
    <cellStyle name="Normal 3 2 2 6 8" xfId="3696"/>
    <cellStyle name="Normal 3 2 2 6 8 2" xfId="7294"/>
    <cellStyle name="Normal 3 2 2 6 8 2 2" xfId="14490"/>
    <cellStyle name="Normal 3 2 2 6 8 3" xfId="10892"/>
    <cellStyle name="Normal 3 2 2 6 9" xfId="3776"/>
    <cellStyle name="Normal 3 2 2 6 9 2" xfId="10972"/>
    <cellStyle name="Normal 3 2 2 7" xfId="109"/>
    <cellStyle name="Normal 3 2 2 7 10" xfId="195"/>
    <cellStyle name="Normal 3 2 2 7 2" xfId="345"/>
    <cellStyle name="Normal 3 2 2 7 2 2" xfId="637"/>
    <cellStyle name="Normal 3 2 2 7 2 2 2" xfId="1516"/>
    <cellStyle name="Normal 3 2 2 7 2 2 2 2" xfId="3268"/>
    <cellStyle name="Normal 3 2 2 7 2 2 2 2 2" xfId="6866"/>
    <cellStyle name="Normal 3 2 2 7 2 2 2 2 2 2" xfId="14062"/>
    <cellStyle name="Normal 3 2 2 7 2 2 2 2 3" xfId="10464"/>
    <cellStyle name="Normal 3 2 2 7 2 2 2 3" xfId="5114"/>
    <cellStyle name="Normal 3 2 2 7 2 2 2 3 2" xfId="12310"/>
    <cellStyle name="Normal 3 2 2 7 2 2 2 4" xfId="8712"/>
    <cellStyle name="Normal 3 2 2 7 2 2 3" xfId="2392"/>
    <cellStyle name="Normal 3 2 2 7 2 2 3 2" xfId="5990"/>
    <cellStyle name="Normal 3 2 2 7 2 2 3 2 2" xfId="13186"/>
    <cellStyle name="Normal 3 2 2 7 2 2 3 3" xfId="9588"/>
    <cellStyle name="Normal 3 2 2 7 2 2 4" xfId="4238"/>
    <cellStyle name="Normal 3 2 2 7 2 2 4 2" xfId="11434"/>
    <cellStyle name="Normal 3 2 2 7 2 2 5" xfId="7836"/>
    <cellStyle name="Normal 3 2 2 7 2 3" xfId="932"/>
    <cellStyle name="Normal 3 2 2 7 2 3 2" xfId="1808"/>
    <cellStyle name="Normal 3 2 2 7 2 3 2 2" xfId="3560"/>
    <cellStyle name="Normal 3 2 2 7 2 3 2 2 2" xfId="7158"/>
    <cellStyle name="Normal 3 2 2 7 2 3 2 2 2 2" xfId="14354"/>
    <cellStyle name="Normal 3 2 2 7 2 3 2 2 3" xfId="10756"/>
    <cellStyle name="Normal 3 2 2 7 2 3 2 3" xfId="5406"/>
    <cellStyle name="Normal 3 2 2 7 2 3 2 3 2" xfId="12602"/>
    <cellStyle name="Normal 3 2 2 7 2 3 2 4" xfId="9004"/>
    <cellStyle name="Normal 3 2 2 7 2 3 3" xfId="2684"/>
    <cellStyle name="Normal 3 2 2 7 2 3 3 2" xfId="6282"/>
    <cellStyle name="Normal 3 2 2 7 2 3 3 2 2" xfId="13478"/>
    <cellStyle name="Normal 3 2 2 7 2 3 3 3" xfId="9880"/>
    <cellStyle name="Normal 3 2 2 7 2 3 4" xfId="4530"/>
    <cellStyle name="Normal 3 2 2 7 2 3 4 2" xfId="11726"/>
    <cellStyle name="Normal 3 2 2 7 2 3 5" xfId="8128"/>
    <cellStyle name="Normal 3 2 2 7 2 4" xfId="1224"/>
    <cellStyle name="Normal 3 2 2 7 2 4 2" xfId="2976"/>
    <cellStyle name="Normal 3 2 2 7 2 4 2 2" xfId="6574"/>
    <cellStyle name="Normal 3 2 2 7 2 4 2 2 2" xfId="13770"/>
    <cellStyle name="Normal 3 2 2 7 2 4 2 3" xfId="10172"/>
    <cellStyle name="Normal 3 2 2 7 2 4 3" xfId="4822"/>
    <cellStyle name="Normal 3 2 2 7 2 4 3 2" xfId="12018"/>
    <cellStyle name="Normal 3 2 2 7 2 4 4" xfId="8420"/>
    <cellStyle name="Normal 3 2 2 7 2 5" xfId="2100"/>
    <cellStyle name="Normal 3 2 2 7 2 5 2" xfId="5698"/>
    <cellStyle name="Normal 3 2 2 7 2 5 2 2" xfId="12894"/>
    <cellStyle name="Normal 3 2 2 7 2 5 3" xfId="9296"/>
    <cellStyle name="Normal 3 2 2 7 2 6" xfId="3946"/>
    <cellStyle name="Normal 3 2 2 7 2 6 2" xfId="11142"/>
    <cellStyle name="Normal 3 2 2 7 2 7" xfId="7544"/>
    <cellStyle name="Normal 3 2 2 7 3" xfId="491"/>
    <cellStyle name="Normal 3 2 2 7 3 2" xfId="1370"/>
    <cellStyle name="Normal 3 2 2 7 3 2 2" xfId="3122"/>
    <cellStyle name="Normal 3 2 2 7 3 2 2 2" xfId="6720"/>
    <cellStyle name="Normal 3 2 2 7 3 2 2 2 2" xfId="13916"/>
    <cellStyle name="Normal 3 2 2 7 3 2 2 3" xfId="10318"/>
    <cellStyle name="Normal 3 2 2 7 3 2 3" xfId="4968"/>
    <cellStyle name="Normal 3 2 2 7 3 2 3 2" xfId="12164"/>
    <cellStyle name="Normal 3 2 2 7 3 2 4" xfId="8566"/>
    <cellStyle name="Normal 3 2 2 7 3 3" xfId="2246"/>
    <cellStyle name="Normal 3 2 2 7 3 3 2" xfId="5844"/>
    <cellStyle name="Normal 3 2 2 7 3 3 2 2" xfId="13040"/>
    <cellStyle name="Normal 3 2 2 7 3 3 3" xfId="9442"/>
    <cellStyle name="Normal 3 2 2 7 3 4" xfId="4092"/>
    <cellStyle name="Normal 3 2 2 7 3 4 2" xfId="11288"/>
    <cellStyle name="Normal 3 2 2 7 3 5" xfId="7690"/>
    <cellStyle name="Normal 3 2 2 7 4" xfId="786"/>
    <cellStyle name="Normal 3 2 2 7 4 2" xfId="1662"/>
    <cellStyle name="Normal 3 2 2 7 4 2 2" xfId="3414"/>
    <cellStyle name="Normal 3 2 2 7 4 2 2 2" xfId="7012"/>
    <cellStyle name="Normal 3 2 2 7 4 2 2 2 2" xfId="14208"/>
    <cellStyle name="Normal 3 2 2 7 4 2 2 3" xfId="10610"/>
    <cellStyle name="Normal 3 2 2 7 4 2 3" xfId="5260"/>
    <cellStyle name="Normal 3 2 2 7 4 2 3 2" xfId="12456"/>
    <cellStyle name="Normal 3 2 2 7 4 2 4" xfId="8858"/>
    <cellStyle name="Normal 3 2 2 7 4 3" xfId="2538"/>
    <cellStyle name="Normal 3 2 2 7 4 3 2" xfId="6136"/>
    <cellStyle name="Normal 3 2 2 7 4 3 2 2" xfId="13332"/>
    <cellStyle name="Normal 3 2 2 7 4 3 3" xfId="9734"/>
    <cellStyle name="Normal 3 2 2 7 4 4" xfId="4384"/>
    <cellStyle name="Normal 3 2 2 7 4 4 2" xfId="11580"/>
    <cellStyle name="Normal 3 2 2 7 4 5" xfId="7982"/>
    <cellStyle name="Normal 3 2 2 7 5" xfId="1078"/>
    <cellStyle name="Normal 3 2 2 7 5 2" xfId="2830"/>
    <cellStyle name="Normal 3 2 2 7 5 2 2" xfId="6428"/>
    <cellStyle name="Normal 3 2 2 7 5 2 2 2" xfId="13624"/>
    <cellStyle name="Normal 3 2 2 7 5 2 3" xfId="10026"/>
    <cellStyle name="Normal 3 2 2 7 5 3" xfId="4676"/>
    <cellStyle name="Normal 3 2 2 7 5 3 2" xfId="11872"/>
    <cellStyle name="Normal 3 2 2 7 5 4" xfId="8274"/>
    <cellStyle name="Normal 3 2 2 7 6" xfId="1954"/>
    <cellStyle name="Normal 3 2 2 7 6 2" xfId="5552"/>
    <cellStyle name="Normal 3 2 2 7 6 2 2" xfId="12748"/>
    <cellStyle name="Normal 3 2 2 7 6 3" xfId="9150"/>
    <cellStyle name="Normal 3 2 2 7 7" xfId="3720"/>
    <cellStyle name="Normal 3 2 2 7 7 2" xfId="7318"/>
    <cellStyle name="Normal 3 2 2 7 7 2 2" xfId="14514"/>
    <cellStyle name="Normal 3 2 2 7 7 3" xfId="10916"/>
    <cellStyle name="Normal 3 2 2 7 8" xfId="3800"/>
    <cellStyle name="Normal 3 2 2 7 8 2" xfId="10996"/>
    <cellStyle name="Normal 3 2 2 7 9" xfId="7398"/>
    <cellStyle name="Normal 3 2 2 8" xfId="32"/>
    <cellStyle name="Normal 3 2 2 8 10" xfId="207"/>
    <cellStyle name="Normal 3 2 2 8 2" xfId="357"/>
    <cellStyle name="Normal 3 2 2 8 2 2" xfId="649"/>
    <cellStyle name="Normal 3 2 2 8 2 2 2" xfId="1528"/>
    <cellStyle name="Normal 3 2 2 8 2 2 2 2" xfId="3280"/>
    <cellStyle name="Normal 3 2 2 8 2 2 2 2 2" xfId="6878"/>
    <cellStyle name="Normal 3 2 2 8 2 2 2 2 2 2" xfId="14074"/>
    <cellStyle name="Normal 3 2 2 8 2 2 2 2 3" xfId="10476"/>
    <cellStyle name="Normal 3 2 2 8 2 2 2 3" xfId="5126"/>
    <cellStyle name="Normal 3 2 2 8 2 2 2 3 2" xfId="12322"/>
    <cellStyle name="Normal 3 2 2 8 2 2 2 4" xfId="8724"/>
    <cellStyle name="Normal 3 2 2 8 2 2 3" xfId="2404"/>
    <cellStyle name="Normal 3 2 2 8 2 2 3 2" xfId="6002"/>
    <cellStyle name="Normal 3 2 2 8 2 2 3 2 2" xfId="13198"/>
    <cellStyle name="Normal 3 2 2 8 2 2 3 3" xfId="9600"/>
    <cellStyle name="Normal 3 2 2 8 2 2 4" xfId="4250"/>
    <cellStyle name="Normal 3 2 2 8 2 2 4 2" xfId="11446"/>
    <cellStyle name="Normal 3 2 2 8 2 2 5" xfId="7848"/>
    <cellStyle name="Normal 3 2 2 8 2 3" xfId="944"/>
    <cellStyle name="Normal 3 2 2 8 2 3 2" xfId="1820"/>
    <cellStyle name="Normal 3 2 2 8 2 3 2 2" xfId="3572"/>
    <cellStyle name="Normal 3 2 2 8 2 3 2 2 2" xfId="7170"/>
    <cellStyle name="Normal 3 2 2 8 2 3 2 2 2 2" xfId="14366"/>
    <cellStyle name="Normal 3 2 2 8 2 3 2 2 3" xfId="10768"/>
    <cellStyle name="Normal 3 2 2 8 2 3 2 3" xfId="5418"/>
    <cellStyle name="Normal 3 2 2 8 2 3 2 3 2" xfId="12614"/>
    <cellStyle name="Normal 3 2 2 8 2 3 2 4" xfId="9016"/>
    <cellStyle name="Normal 3 2 2 8 2 3 3" xfId="2696"/>
    <cellStyle name="Normal 3 2 2 8 2 3 3 2" xfId="6294"/>
    <cellStyle name="Normal 3 2 2 8 2 3 3 2 2" xfId="13490"/>
    <cellStyle name="Normal 3 2 2 8 2 3 3 3" xfId="9892"/>
    <cellStyle name="Normal 3 2 2 8 2 3 4" xfId="4542"/>
    <cellStyle name="Normal 3 2 2 8 2 3 4 2" xfId="11738"/>
    <cellStyle name="Normal 3 2 2 8 2 3 5" xfId="8140"/>
    <cellStyle name="Normal 3 2 2 8 2 4" xfId="1236"/>
    <cellStyle name="Normal 3 2 2 8 2 4 2" xfId="2988"/>
    <cellStyle name="Normal 3 2 2 8 2 4 2 2" xfId="6586"/>
    <cellStyle name="Normal 3 2 2 8 2 4 2 2 2" xfId="13782"/>
    <cellStyle name="Normal 3 2 2 8 2 4 2 3" xfId="10184"/>
    <cellStyle name="Normal 3 2 2 8 2 4 3" xfId="4834"/>
    <cellStyle name="Normal 3 2 2 8 2 4 3 2" xfId="12030"/>
    <cellStyle name="Normal 3 2 2 8 2 4 4" xfId="8432"/>
    <cellStyle name="Normal 3 2 2 8 2 5" xfId="2112"/>
    <cellStyle name="Normal 3 2 2 8 2 5 2" xfId="5710"/>
    <cellStyle name="Normal 3 2 2 8 2 5 2 2" xfId="12906"/>
    <cellStyle name="Normal 3 2 2 8 2 5 3" xfId="9308"/>
    <cellStyle name="Normal 3 2 2 8 2 6" xfId="3958"/>
    <cellStyle name="Normal 3 2 2 8 2 6 2" xfId="11154"/>
    <cellStyle name="Normal 3 2 2 8 2 7" xfId="7556"/>
    <cellStyle name="Normal 3 2 2 8 3" xfId="503"/>
    <cellStyle name="Normal 3 2 2 8 3 2" xfId="1382"/>
    <cellStyle name="Normal 3 2 2 8 3 2 2" xfId="3134"/>
    <cellStyle name="Normal 3 2 2 8 3 2 2 2" xfId="6732"/>
    <cellStyle name="Normal 3 2 2 8 3 2 2 2 2" xfId="13928"/>
    <cellStyle name="Normal 3 2 2 8 3 2 2 3" xfId="10330"/>
    <cellStyle name="Normal 3 2 2 8 3 2 3" xfId="4980"/>
    <cellStyle name="Normal 3 2 2 8 3 2 3 2" xfId="12176"/>
    <cellStyle name="Normal 3 2 2 8 3 2 4" xfId="8578"/>
    <cellStyle name="Normal 3 2 2 8 3 3" xfId="2258"/>
    <cellStyle name="Normal 3 2 2 8 3 3 2" xfId="5856"/>
    <cellStyle name="Normal 3 2 2 8 3 3 2 2" xfId="13052"/>
    <cellStyle name="Normal 3 2 2 8 3 3 3" xfId="9454"/>
    <cellStyle name="Normal 3 2 2 8 3 4" xfId="4104"/>
    <cellStyle name="Normal 3 2 2 8 3 4 2" xfId="11300"/>
    <cellStyle name="Normal 3 2 2 8 3 5" xfId="7702"/>
    <cellStyle name="Normal 3 2 2 8 4" xfId="798"/>
    <cellStyle name="Normal 3 2 2 8 4 2" xfId="1674"/>
    <cellStyle name="Normal 3 2 2 8 4 2 2" xfId="3426"/>
    <cellStyle name="Normal 3 2 2 8 4 2 2 2" xfId="7024"/>
    <cellStyle name="Normal 3 2 2 8 4 2 2 2 2" xfId="14220"/>
    <cellStyle name="Normal 3 2 2 8 4 2 2 3" xfId="10622"/>
    <cellStyle name="Normal 3 2 2 8 4 2 3" xfId="5272"/>
    <cellStyle name="Normal 3 2 2 8 4 2 3 2" xfId="12468"/>
    <cellStyle name="Normal 3 2 2 8 4 2 4" xfId="8870"/>
    <cellStyle name="Normal 3 2 2 8 4 3" xfId="2550"/>
    <cellStyle name="Normal 3 2 2 8 4 3 2" xfId="6148"/>
    <cellStyle name="Normal 3 2 2 8 4 3 2 2" xfId="13344"/>
    <cellStyle name="Normal 3 2 2 8 4 3 3" xfId="9746"/>
    <cellStyle name="Normal 3 2 2 8 4 4" xfId="4396"/>
    <cellStyle name="Normal 3 2 2 8 4 4 2" xfId="11592"/>
    <cellStyle name="Normal 3 2 2 8 4 5" xfId="7994"/>
    <cellStyle name="Normal 3 2 2 8 5" xfId="1090"/>
    <cellStyle name="Normal 3 2 2 8 5 2" xfId="2842"/>
    <cellStyle name="Normal 3 2 2 8 5 2 2" xfId="6440"/>
    <cellStyle name="Normal 3 2 2 8 5 2 2 2" xfId="13636"/>
    <cellStyle name="Normal 3 2 2 8 5 2 3" xfId="10038"/>
    <cellStyle name="Normal 3 2 2 8 5 3" xfId="4688"/>
    <cellStyle name="Normal 3 2 2 8 5 3 2" xfId="11884"/>
    <cellStyle name="Normal 3 2 2 8 5 4" xfId="8286"/>
    <cellStyle name="Normal 3 2 2 8 6" xfId="1966"/>
    <cellStyle name="Normal 3 2 2 8 6 2" xfId="5564"/>
    <cellStyle name="Normal 3 2 2 8 6 2 2" xfId="12760"/>
    <cellStyle name="Normal 3 2 2 8 6 3" xfId="9162"/>
    <cellStyle name="Normal 3 2 2 8 7" xfId="3652"/>
    <cellStyle name="Normal 3 2 2 8 7 2" xfId="7250"/>
    <cellStyle name="Normal 3 2 2 8 7 2 2" xfId="14446"/>
    <cellStyle name="Normal 3 2 2 8 7 3" xfId="10848"/>
    <cellStyle name="Normal 3 2 2 8 8" xfId="3812"/>
    <cellStyle name="Normal 3 2 2 8 8 2" xfId="11008"/>
    <cellStyle name="Normal 3 2 2 8 9" xfId="7410"/>
    <cellStyle name="Normal 3 2 2 9" xfId="277"/>
    <cellStyle name="Normal 3 2 2 9 2" xfId="569"/>
    <cellStyle name="Normal 3 2 2 9 2 2" xfId="1448"/>
    <cellStyle name="Normal 3 2 2 9 2 2 2" xfId="3200"/>
    <cellStyle name="Normal 3 2 2 9 2 2 2 2" xfId="6798"/>
    <cellStyle name="Normal 3 2 2 9 2 2 2 2 2" xfId="13994"/>
    <cellStyle name="Normal 3 2 2 9 2 2 2 3" xfId="10396"/>
    <cellStyle name="Normal 3 2 2 9 2 2 3" xfId="5046"/>
    <cellStyle name="Normal 3 2 2 9 2 2 3 2" xfId="12242"/>
    <cellStyle name="Normal 3 2 2 9 2 2 4" xfId="8644"/>
    <cellStyle name="Normal 3 2 2 9 2 3" xfId="2324"/>
    <cellStyle name="Normal 3 2 2 9 2 3 2" xfId="5922"/>
    <cellStyle name="Normal 3 2 2 9 2 3 2 2" xfId="13118"/>
    <cellStyle name="Normal 3 2 2 9 2 3 3" xfId="9520"/>
    <cellStyle name="Normal 3 2 2 9 2 4" xfId="4170"/>
    <cellStyle name="Normal 3 2 2 9 2 4 2" xfId="11366"/>
    <cellStyle name="Normal 3 2 2 9 2 5" xfId="7768"/>
    <cellStyle name="Normal 3 2 2 9 3" xfId="864"/>
    <cellStyle name="Normal 3 2 2 9 3 2" xfId="1740"/>
    <cellStyle name="Normal 3 2 2 9 3 2 2" xfId="3492"/>
    <cellStyle name="Normal 3 2 2 9 3 2 2 2" xfId="7090"/>
    <cellStyle name="Normal 3 2 2 9 3 2 2 2 2" xfId="14286"/>
    <cellStyle name="Normal 3 2 2 9 3 2 2 3" xfId="10688"/>
    <cellStyle name="Normal 3 2 2 9 3 2 3" xfId="5338"/>
    <cellStyle name="Normal 3 2 2 9 3 2 3 2" xfId="12534"/>
    <cellStyle name="Normal 3 2 2 9 3 2 4" xfId="8936"/>
    <cellStyle name="Normal 3 2 2 9 3 3" xfId="2616"/>
    <cellStyle name="Normal 3 2 2 9 3 3 2" xfId="6214"/>
    <cellStyle name="Normal 3 2 2 9 3 3 2 2" xfId="13410"/>
    <cellStyle name="Normal 3 2 2 9 3 3 3" xfId="9812"/>
    <cellStyle name="Normal 3 2 2 9 3 4" xfId="4462"/>
    <cellStyle name="Normal 3 2 2 9 3 4 2" xfId="11658"/>
    <cellStyle name="Normal 3 2 2 9 3 5" xfId="8060"/>
    <cellStyle name="Normal 3 2 2 9 4" xfId="1156"/>
    <cellStyle name="Normal 3 2 2 9 4 2" xfId="2908"/>
    <cellStyle name="Normal 3 2 2 9 4 2 2" xfId="6506"/>
    <cellStyle name="Normal 3 2 2 9 4 2 2 2" xfId="13702"/>
    <cellStyle name="Normal 3 2 2 9 4 2 3" xfId="10104"/>
    <cellStyle name="Normal 3 2 2 9 4 3" xfId="4754"/>
    <cellStyle name="Normal 3 2 2 9 4 3 2" xfId="11950"/>
    <cellStyle name="Normal 3 2 2 9 4 4" xfId="8352"/>
    <cellStyle name="Normal 3 2 2 9 5" xfId="2032"/>
    <cellStyle name="Normal 3 2 2 9 5 2" xfId="5630"/>
    <cellStyle name="Normal 3 2 2 9 5 2 2" xfId="12826"/>
    <cellStyle name="Normal 3 2 2 9 5 3" xfId="9228"/>
    <cellStyle name="Normal 3 2 2 9 6" xfId="3878"/>
    <cellStyle name="Normal 3 2 2 9 6 2" xfId="11074"/>
    <cellStyle name="Normal 3 2 2 9 7" xfId="7476"/>
    <cellStyle name="Normal 3 2 3" xfId="14"/>
    <cellStyle name="Normal 3 2 3 10" xfId="720"/>
    <cellStyle name="Normal 3 2 3 10 2" xfId="1596"/>
    <cellStyle name="Normal 3 2 3 10 2 2" xfId="3348"/>
    <cellStyle name="Normal 3 2 3 10 2 2 2" xfId="6946"/>
    <cellStyle name="Normal 3 2 3 10 2 2 2 2" xfId="14142"/>
    <cellStyle name="Normal 3 2 3 10 2 2 3" xfId="10544"/>
    <cellStyle name="Normal 3 2 3 10 2 3" xfId="5194"/>
    <cellStyle name="Normal 3 2 3 10 2 3 2" xfId="12390"/>
    <cellStyle name="Normal 3 2 3 10 2 4" xfId="8792"/>
    <cellStyle name="Normal 3 2 3 10 3" xfId="2472"/>
    <cellStyle name="Normal 3 2 3 10 3 2" xfId="6070"/>
    <cellStyle name="Normal 3 2 3 10 3 2 2" xfId="13266"/>
    <cellStyle name="Normal 3 2 3 10 3 3" xfId="9668"/>
    <cellStyle name="Normal 3 2 3 10 4" xfId="4318"/>
    <cellStyle name="Normal 3 2 3 10 4 2" xfId="11514"/>
    <cellStyle name="Normal 3 2 3 10 5" xfId="7916"/>
    <cellStyle name="Normal 3 2 3 11" xfId="1012"/>
    <cellStyle name="Normal 3 2 3 11 2" xfId="2764"/>
    <cellStyle name="Normal 3 2 3 11 2 2" xfId="6362"/>
    <cellStyle name="Normal 3 2 3 11 2 2 2" xfId="13558"/>
    <cellStyle name="Normal 3 2 3 11 2 3" xfId="9960"/>
    <cellStyle name="Normal 3 2 3 11 3" xfId="4610"/>
    <cellStyle name="Normal 3 2 3 11 3 2" xfId="11806"/>
    <cellStyle name="Normal 3 2 3 11 4" xfId="8208"/>
    <cellStyle name="Normal 3 2 3 12" xfId="1888"/>
    <cellStyle name="Normal 3 2 3 12 2" xfId="5486"/>
    <cellStyle name="Normal 3 2 3 12 2 2" xfId="12682"/>
    <cellStyle name="Normal 3 2 3 12 3" xfId="9084"/>
    <cellStyle name="Normal 3 2 3 13" xfId="3638"/>
    <cellStyle name="Normal 3 2 3 13 2" xfId="7236"/>
    <cellStyle name="Normal 3 2 3 13 2 2" xfId="14432"/>
    <cellStyle name="Normal 3 2 3 13 3" xfId="10834"/>
    <cellStyle name="Normal 3 2 3 14" xfId="3734"/>
    <cellStyle name="Normal 3 2 3 14 2" xfId="10930"/>
    <cellStyle name="Normal 3 2 3 15" xfId="7332"/>
    <cellStyle name="Normal 3 2 3 16" xfId="126"/>
    <cellStyle name="Normal 3 2 3 2" xfId="24"/>
    <cellStyle name="Normal 3 2 3 2 10" xfId="1902"/>
    <cellStyle name="Normal 3 2 3 2 10 2" xfId="5500"/>
    <cellStyle name="Normal 3 2 3 2 10 2 2" xfId="12696"/>
    <cellStyle name="Normal 3 2 3 2 10 3" xfId="9098"/>
    <cellStyle name="Normal 3 2 3 2 11" xfId="3646"/>
    <cellStyle name="Normal 3 2 3 2 11 2" xfId="7244"/>
    <cellStyle name="Normal 3 2 3 2 11 2 2" xfId="14440"/>
    <cellStyle name="Normal 3 2 3 2 11 3" xfId="10842"/>
    <cellStyle name="Normal 3 2 3 2 12" xfId="3748"/>
    <cellStyle name="Normal 3 2 3 2 12 2" xfId="10944"/>
    <cellStyle name="Normal 3 2 3 2 13" xfId="7346"/>
    <cellStyle name="Normal 3 2 3 2 14" xfId="140"/>
    <cellStyle name="Normal 3 2 3 2 2" xfId="75"/>
    <cellStyle name="Normal 3 2 3 2 2 10" xfId="7368"/>
    <cellStyle name="Normal 3 2 3 2 2 11" xfId="162"/>
    <cellStyle name="Normal 3 2 3 2 2 2" xfId="247"/>
    <cellStyle name="Normal 3 2 3 2 2 2 2" xfId="395"/>
    <cellStyle name="Normal 3 2 3 2 2 2 2 2" xfId="687"/>
    <cellStyle name="Normal 3 2 3 2 2 2 2 2 2" xfId="1566"/>
    <cellStyle name="Normal 3 2 3 2 2 2 2 2 2 2" xfId="3318"/>
    <cellStyle name="Normal 3 2 3 2 2 2 2 2 2 2 2" xfId="6916"/>
    <cellStyle name="Normal 3 2 3 2 2 2 2 2 2 2 2 2" xfId="14112"/>
    <cellStyle name="Normal 3 2 3 2 2 2 2 2 2 2 3" xfId="10514"/>
    <cellStyle name="Normal 3 2 3 2 2 2 2 2 2 3" xfId="5164"/>
    <cellStyle name="Normal 3 2 3 2 2 2 2 2 2 3 2" xfId="12360"/>
    <cellStyle name="Normal 3 2 3 2 2 2 2 2 2 4" xfId="8762"/>
    <cellStyle name="Normal 3 2 3 2 2 2 2 2 3" xfId="2442"/>
    <cellStyle name="Normal 3 2 3 2 2 2 2 2 3 2" xfId="6040"/>
    <cellStyle name="Normal 3 2 3 2 2 2 2 2 3 2 2" xfId="13236"/>
    <cellStyle name="Normal 3 2 3 2 2 2 2 2 3 3" xfId="9638"/>
    <cellStyle name="Normal 3 2 3 2 2 2 2 2 4" xfId="4288"/>
    <cellStyle name="Normal 3 2 3 2 2 2 2 2 4 2" xfId="11484"/>
    <cellStyle name="Normal 3 2 3 2 2 2 2 2 5" xfId="7886"/>
    <cellStyle name="Normal 3 2 3 2 2 2 2 3" xfId="982"/>
    <cellStyle name="Normal 3 2 3 2 2 2 2 3 2" xfId="1858"/>
    <cellStyle name="Normal 3 2 3 2 2 2 2 3 2 2" xfId="3610"/>
    <cellStyle name="Normal 3 2 3 2 2 2 2 3 2 2 2" xfId="7208"/>
    <cellStyle name="Normal 3 2 3 2 2 2 2 3 2 2 2 2" xfId="14404"/>
    <cellStyle name="Normal 3 2 3 2 2 2 2 3 2 2 3" xfId="10806"/>
    <cellStyle name="Normal 3 2 3 2 2 2 2 3 2 3" xfId="5456"/>
    <cellStyle name="Normal 3 2 3 2 2 2 2 3 2 3 2" xfId="12652"/>
    <cellStyle name="Normal 3 2 3 2 2 2 2 3 2 4" xfId="9054"/>
    <cellStyle name="Normal 3 2 3 2 2 2 2 3 3" xfId="2734"/>
    <cellStyle name="Normal 3 2 3 2 2 2 2 3 3 2" xfId="6332"/>
    <cellStyle name="Normal 3 2 3 2 2 2 2 3 3 2 2" xfId="13528"/>
    <cellStyle name="Normal 3 2 3 2 2 2 2 3 3 3" xfId="9930"/>
    <cellStyle name="Normal 3 2 3 2 2 2 2 3 4" xfId="4580"/>
    <cellStyle name="Normal 3 2 3 2 2 2 2 3 4 2" xfId="11776"/>
    <cellStyle name="Normal 3 2 3 2 2 2 2 3 5" xfId="8178"/>
    <cellStyle name="Normal 3 2 3 2 2 2 2 4" xfId="1274"/>
    <cellStyle name="Normal 3 2 3 2 2 2 2 4 2" xfId="3026"/>
    <cellStyle name="Normal 3 2 3 2 2 2 2 4 2 2" xfId="6624"/>
    <cellStyle name="Normal 3 2 3 2 2 2 2 4 2 2 2" xfId="13820"/>
    <cellStyle name="Normal 3 2 3 2 2 2 2 4 2 3" xfId="10222"/>
    <cellStyle name="Normal 3 2 3 2 2 2 2 4 3" xfId="4872"/>
    <cellStyle name="Normal 3 2 3 2 2 2 2 4 3 2" xfId="12068"/>
    <cellStyle name="Normal 3 2 3 2 2 2 2 4 4" xfId="8470"/>
    <cellStyle name="Normal 3 2 3 2 2 2 2 5" xfId="2150"/>
    <cellStyle name="Normal 3 2 3 2 2 2 2 5 2" xfId="5748"/>
    <cellStyle name="Normal 3 2 3 2 2 2 2 5 2 2" xfId="12944"/>
    <cellStyle name="Normal 3 2 3 2 2 2 2 5 3" xfId="9346"/>
    <cellStyle name="Normal 3 2 3 2 2 2 2 6" xfId="3996"/>
    <cellStyle name="Normal 3 2 3 2 2 2 2 6 2" xfId="11192"/>
    <cellStyle name="Normal 3 2 3 2 2 2 2 7" xfId="7594"/>
    <cellStyle name="Normal 3 2 3 2 2 2 3" xfId="541"/>
    <cellStyle name="Normal 3 2 3 2 2 2 3 2" xfId="1420"/>
    <cellStyle name="Normal 3 2 3 2 2 2 3 2 2" xfId="3172"/>
    <cellStyle name="Normal 3 2 3 2 2 2 3 2 2 2" xfId="6770"/>
    <cellStyle name="Normal 3 2 3 2 2 2 3 2 2 2 2" xfId="13966"/>
    <cellStyle name="Normal 3 2 3 2 2 2 3 2 2 3" xfId="10368"/>
    <cellStyle name="Normal 3 2 3 2 2 2 3 2 3" xfId="5018"/>
    <cellStyle name="Normal 3 2 3 2 2 2 3 2 3 2" xfId="12214"/>
    <cellStyle name="Normal 3 2 3 2 2 2 3 2 4" xfId="8616"/>
    <cellStyle name="Normal 3 2 3 2 2 2 3 3" xfId="2296"/>
    <cellStyle name="Normal 3 2 3 2 2 2 3 3 2" xfId="5894"/>
    <cellStyle name="Normal 3 2 3 2 2 2 3 3 2 2" xfId="13090"/>
    <cellStyle name="Normal 3 2 3 2 2 2 3 3 3" xfId="9492"/>
    <cellStyle name="Normal 3 2 3 2 2 2 3 4" xfId="4142"/>
    <cellStyle name="Normal 3 2 3 2 2 2 3 4 2" xfId="11338"/>
    <cellStyle name="Normal 3 2 3 2 2 2 3 5" xfId="7740"/>
    <cellStyle name="Normal 3 2 3 2 2 2 4" xfId="836"/>
    <cellStyle name="Normal 3 2 3 2 2 2 4 2" xfId="1712"/>
    <cellStyle name="Normal 3 2 3 2 2 2 4 2 2" xfId="3464"/>
    <cellStyle name="Normal 3 2 3 2 2 2 4 2 2 2" xfId="7062"/>
    <cellStyle name="Normal 3 2 3 2 2 2 4 2 2 2 2" xfId="14258"/>
    <cellStyle name="Normal 3 2 3 2 2 2 4 2 2 3" xfId="10660"/>
    <cellStyle name="Normal 3 2 3 2 2 2 4 2 3" xfId="5310"/>
    <cellStyle name="Normal 3 2 3 2 2 2 4 2 3 2" xfId="12506"/>
    <cellStyle name="Normal 3 2 3 2 2 2 4 2 4" xfId="8908"/>
    <cellStyle name="Normal 3 2 3 2 2 2 4 3" xfId="2588"/>
    <cellStyle name="Normal 3 2 3 2 2 2 4 3 2" xfId="6186"/>
    <cellStyle name="Normal 3 2 3 2 2 2 4 3 2 2" xfId="13382"/>
    <cellStyle name="Normal 3 2 3 2 2 2 4 3 3" xfId="9784"/>
    <cellStyle name="Normal 3 2 3 2 2 2 4 4" xfId="4434"/>
    <cellStyle name="Normal 3 2 3 2 2 2 4 4 2" xfId="11630"/>
    <cellStyle name="Normal 3 2 3 2 2 2 4 5" xfId="8032"/>
    <cellStyle name="Normal 3 2 3 2 2 2 5" xfId="1128"/>
    <cellStyle name="Normal 3 2 3 2 2 2 5 2" xfId="2880"/>
    <cellStyle name="Normal 3 2 3 2 2 2 5 2 2" xfId="6478"/>
    <cellStyle name="Normal 3 2 3 2 2 2 5 2 2 2" xfId="13674"/>
    <cellStyle name="Normal 3 2 3 2 2 2 5 2 3" xfId="10076"/>
    <cellStyle name="Normal 3 2 3 2 2 2 5 3" xfId="4726"/>
    <cellStyle name="Normal 3 2 3 2 2 2 5 3 2" xfId="11922"/>
    <cellStyle name="Normal 3 2 3 2 2 2 5 4" xfId="8324"/>
    <cellStyle name="Normal 3 2 3 2 2 2 6" xfId="2004"/>
    <cellStyle name="Normal 3 2 3 2 2 2 6 2" xfId="5602"/>
    <cellStyle name="Normal 3 2 3 2 2 2 6 2 2" xfId="12798"/>
    <cellStyle name="Normal 3 2 3 2 2 2 6 3" xfId="9200"/>
    <cellStyle name="Normal 3 2 3 2 2 2 7" xfId="3850"/>
    <cellStyle name="Normal 3 2 3 2 2 2 7 2" xfId="11046"/>
    <cellStyle name="Normal 3 2 3 2 2 2 8" xfId="7448"/>
    <cellStyle name="Normal 3 2 3 2 2 3" xfId="315"/>
    <cellStyle name="Normal 3 2 3 2 2 3 2" xfId="607"/>
    <cellStyle name="Normal 3 2 3 2 2 3 2 2" xfId="1486"/>
    <cellStyle name="Normal 3 2 3 2 2 3 2 2 2" xfId="3238"/>
    <cellStyle name="Normal 3 2 3 2 2 3 2 2 2 2" xfId="6836"/>
    <cellStyle name="Normal 3 2 3 2 2 3 2 2 2 2 2" xfId="14032"/>
    <cellStyle name="Normal 3 2 3 2 2 3 2 2 2 3" xfId="10434"/>
    <cellStyle name="Normal 3 2 3 2 2 3 2 2 3" xfId="5084"/>
    <cellStyle name="Normal 3 2 3 2 2 3 2 2 3 2" xfId="12280"/>
    <cellStyle name="Normal 3 2 3 2 2 3 2 2 4" xfId="8682"/>
    <cellStyle name="Normal 3 2 3 2 2 3 2 3" xfId="2362"/>
    <cellStyle name="Normal 3 2 3 2 2 3 2 3 2" xfId="5960"/>
    <cellStyle name="Normal 3 2 3 2 2 3 2 3 2 2" xfId="13156"/>
    <cellStyle name="Normal 3 2 3 2 2 3 2 3 3" xfId="9558"/>
    <cellStyle name="Normal 3 2 3 2 2 3 2 4" xfId="4208"/>
    <cellStyle name="Normal 3 2 3 2 2 3 2 4 2" xfId="11404"/>
    <cellStyle name="Normal 3 2 3 2 2 3 2 5" xfId="7806"/>
    <cellStyle name="Normal 3 2 3 2 2 3 3" xfId="902"/>
    <cellStyle name="Normal 3 2 3 2 2 3 3 2" xfId="1778"/>
    <cellStyle name="Normal 3 2 3 2 2 3 3 2 2" xfId="3530"/>
    <cellStyle name="Normal 3 2 3 2 2 3 3 2 2 2" xfId="7128"/>
    <cellStyle name="Normal 3 2 3 2 2 3 3 2 2 2 2" xfId="14324"/>
    <cellStyle name="Normal 3 2 3 2 2 3 3 2 2 3" xfId="10726"/>
    <cellStyle name="Normal 3 2 3 2 2 3 3 2 3" xfId="5376"/>
    <cellStyle name="Normal 3 2 3 2 2 3 3 2 3 2" xfId="12572"/>
    <cellStyle name="Normal 3 2 3 2 2 3 3 2 4" xfId="8974"/>
    <cellStyle name="Normal 3 2 3 2 2 3 3 3" xfId="2654"/>
    <cellStyle name="Normal 3 2 3 2 2 3 3 3 2" xfId="6252"/>
    <cellStyle name="Normal 3 2 3 2 2 3 3 3 2 2" xfId="13448"/>
    <cellStyle name="Normal 3 2 3 2 2 3 3 3 3" xfId="9850"/>
    <cellStyle name="Normal 3 2 3 2 2 3 3 4" xfId="4500"/>
    <cellStyle name="Normal 3 2 3 2 2 3 3 4 2" xfId="11696"/>
    <cellStyle name="Normal 3 2 3 2 2 3 3 5" xfId="8098"/>
    <cellStyle name="Normal 3 2 3 2 2 3 4" xfId="1194"/>
    <cellStyle name="Normal 3 2 3 2 2 3 4 2" xfId="2946"/>
    <cellStyle name="Normal 3 2 3 2 2 3 4 2 2" xfId="6544"/>
    <cellStyle name="Normal 3 2 3 2 2 3 4 2 2 2" xfId="13740"/>
    <cellStyle name="Normal 3 2 3 2 2 3 4 2 3" xfId="10142"/>
    <cellStyle name="Normal 3 2 3 2 2 3 4 3" xfId="4792"/>
    <cellStyle name="Normal 3 2 3 2 2 3 4 3 2" xfId="11988"/>
    <cellStyle name="Normal 3 2 3 2 2 3 4 4" xfId="8390"/>
    <cellStyle name="Normal 3 2 3 2 2 3 5" xfId="2070"/>
    <cellStyle name="Normal 3 2 3 2 2 3 5 2" xfId="5668"/>
    <cellStyle name="Normal 3 2 3 2 2 3 5 2 2" xfId="12864"/>
    <cellStyle name="Normal 3 2 3 2 2 3 5 3" xfId="9266"/>
    <cellStyle name="Normal 3 2 3 2 2 3 6" xfId="3916"/>
    <cellStyle name="Normal 3 2 3 2 2 3 6 2" xfId="11112"/>
    <cellStyle name="Normal 3 2 3 2 2 3 7" xfId="7514"/>
    <cellStyle name="Normal 3 2 3 2 2 4" xfId="461"/>
    <cellStyle name="Normal 3 2 3 2 2 4 2" xfId="1340"/>
    <cellStyle name="Normal 3 2 3 2 2 4 2 2" xfId="3092"/>
    <cellStyle name="Normal 3 2 3 2 2 4 2 2 2" xfId="6690"/>
    <cellStyle name="Normal 3 2 3 2 2 4 2 2 2 2" xfId="13886"/>
    <cellStyle name="Normal 3 2 3 2 2 4 2 2 3" xfId="10288"/>
    <cellStyle name="Normal 3 2 3 2 2 4 2 3" xfId="4938"/>
    <cellStyle name="Normal 3 2 3 2 2 4 2 3 2" xfId="12134"/>
    <cellStyle name="Normal 3 2 3 2 2 4 2 4" xfId="8536"/>
    <cellStyle name="Normal 3 2 3 2 2 4 3" xfId="2216"/>
    <cellStyle name="Normal 3 2 3 2 2 4 3 2" xfId="5814"/>
    <cellStyle name="Normal 3 2 3 2 2 4 3 2 2" xfId="13010"/>
    <cellStyle name="Normal 3 2 3 2 2 4 3 3" xfId="9412"/>
    <cellStyle name="Normal 3 2 3 2 2 4 4" xfId="4062"/>
    <cellStyle name="Normal 3 2 3 2 2 4 4 2" xfId="11258"/>
    <cellStyle name="Normal 3 2 3 2 2 4 5" xfId="7660"/>
    <cellStyle name="Normal 3 2 3 2 2 5" xfId="756"/>
    <cellStyle name="Normal 3 2 3 2 2 5 2" xfId="1632"/>
    <cellStyle name="Normal 3 2 3 2 2 5 2 2" xfId="3384"/>
    <cellStyle name="Normal 3 2 3 2 2 5 2 2 2" xfId="6982"/>
    <cellStyle name="Normal 3 2 3 2 2 5 2 2 2 2" xfId="14178"/>
    <cellStyle name="Normal 3 2 3 2 2 5 2 2 3" xfId="10580"/>
    <cellStyle name="Normal 3 2 3 2 2 5 2 3" xfId="5230"/>
    <cellStyle name="Normal 3 2 3 2 2 5 2 3 2" xfId="12426"/>
    <cellStyle name="Normal 3 2 3 2 2 5 2 4" xfId="8828"/>
    <cellStyle name="Normal 3 2 3 2 2 5 3" xfId="2508"/>
    <cellStyle name="Normal 3 2 3 2 2 5 3 2" xfId="6106"/>
    <cellStyle name="Normal 3 2 3 2 2 5 3 2 2" xfId="13302"/>
    <cellStyle name="Normal 3 2 3 2 2 5 3 3" xfId="9704"/>
    <cellStyle name="Normal 3 2 3 2 2 5 4" xfId="4354"/>
    <cellStyle name="Normal 3 2 3 2 2 5 4 2" xfId="11550"/>
    <cellStyle name="Normal 3 2 3 2 2 5 5" xfId="7952"/>
    <cellStyle name="Normal 3 2 3 2 2 6" xfId="1048"/>
    <cellStyle name="Normal 3 2 3 2 2 6 2" xfId="2800"/>
    <cellStyle name="Normal 3 2 3 2 2 6 2 2" xfId="6398"/>
    <cellStyle name="Normal 3 2 3 2 2 6 2 2 2" xfId="13594"/>
    <cellStyle name="Normal 3 2 3 2 2 6 2 3" xfId="9996"/>
    <cellStyle name="Normal 3 2 3 2 2 6 3" xfId="4646"/>
    <cellStyle name="Normal 3 2 3 2 2 6 3 2" xfId="11842"/>
    <cellStyle name="Normal 3 2 3 2 2 6 4" xfId="8244"/>
    <cellStyle name="Normal 3 2 3 2 2 7" xfId="1924"/>
    <cellStyle name="Normal 3 2 3 2 2 7 2" xfId="5522"/>
    <cellStyle name="Normal 3 2 3 2 2 7 2 2" xfId="12718"/>
    <cellStyle name="Normal 3 2 3 2 2 7 3" xfId="9120"/>
    <cellStyle name="Normal 3 2 3 2 2 8" xfId="3690"/>
    <cellStyle name="Normal 3 2 3 2 2 8 2" xfId="7288"/>
    <cellStyle name="Normal 3 2 3 2 2 8 2 2" xfId="14484"/>
    <cellStyle name="Normal 3 2 3 2 2 8 3" xfId="10886"/>
    <cellStyle name="Normal 3 2 3 2 2 9" xfId="3770"/>
    <cellStyle name="Normal 3 2 3 2 2 9 2" xfId="10966"/>
    <cellStyle name="Normal 3 2 3 2 3" xfId="98"/>
    <cellStyle name="Normal 3 2 3 2 3 10" xfId="7390"/>
    <cellStyle name="Normal 3 2 3 2 3 11" xfId="185"/>
    <cellStyle name="Normal 3 2 3 2 3 2" xfId="270"/>
    <cellStyle name="Normal 3 2 3 2 3 2 2" xfId="417"/>
    <cellStyle name="Normal 3 2 3 2 3 2 2 2" xfId="709"/>
    <cellStyle name="Normal 3 2 3 2 3 2 2 2 2" xfId="1588"/>
    <cellStyle name="Normal 3 2 3 2 3 2 2 2 2 2" xfId="3340"/>
    <cellStyle name="Normal 3 2 3 2 3 2 2 2 2 2 2" xfId="6938"/>
    <cellStyle name="Normal 3 2 3 2 3 2 2 2 2 2 2 2" xfId="14134"/>
    <cellStyle name="Normal 3 2 3 2 3 2 2 2 2 2 3" xfId="10536"/>
    <cellStyle name="Normal 3 2 3 2 3 2 2 2 2 3" xfId="5186"/>
    <cellStyle name="Normal 3 2 3 2 3 2 2 2 2 3 2" xfId="12382"/>
    <cellStyle name="Normal 3 2 3 2 3 2 2 2 2 4" xfId="8784"/>
    <cellStyle name="Normal 3 2 3 2 3 2 2 2 3" xfId="2464"/>
    <cellStyle name="Normal 3 2 3 2 3 2 2 2 3 2" xfId="6062"/>
    <cellStyle name="Normal 3 2 3 2 3 2 2 2 3 2 2" xfId="13258"/>
    <cellStyle name="Normal 3 2 3 2 3 2 2 2 3 3" xfId="9660"/>
    <cellStyle name="Normal 3 2 3 2 3 2 2 2 4" xfId="4310"/>
    <cellStyle name="Normal 3 2 3 2 3 2 2 2 4 2" xfId="11506"/>
    <cellStyle name="Normal 3 2 3 2 3 2 2 2 5" xfId="7908"/>
    <cellStyle name="Normal 3 2 3 2 3 2 2 3" xfId="1004"/>
    <cellStyle name="Normal 3 2 3 2 3 2 2 3 2" xfId="1880"/>
    <cellStyle name="Normal 3 2 3 2 3 2 2 3 2 2" xfId="3632"/>
    <cellStyle name="Normal 3 2 3 2 3 2 2 3 2 2 2" xfId="7230"/>
    <cellStyle name="Normal 3 2 3 2 3 2 2 3 2 2 2 2" xfId="14426"/>
    <cellStyle name="Normal 3 2 3 2 3 2 2 3 2 2 3" xfId="10828"/>
    <cellStyle name="Normal 3 2 3 2 3 2 2 3 2 3" xfId="5478"/>
    <cellStyle name="Normal 3 2 3 2 3 2 2 3 2 3 2" xfId="12674"/>
    <cellStyle name="Normal 3 2 3 2 3 2 2 3 2 4" xfId="9076"/>
    <cellStyle name="Normal 3 2 3 2 3 2 2 3 3" xfId="2756"/>
    <cellStyle name="Normal 3 2 3 2 3 2 2 3 3 2" xfId="6354"/>
    <cellStyle name="Normal 3 2 3 2 3 2 2 3 3 2 2" xfId="13550"/>
    <cellStyle name="Normal 3 2 3 2 3 2 2 3 3 3" xfId="9952"/>
    <cellStyle name="Normal 3 2 3 2 3 2 2 3 4" xfId="4602"/>
    <cellStyle name="Normal 3 2 3 2 3 2 2 3 4 2" xfId="11798"/>
    <cellStyle name="Normal 3 2 3 2 3 2 2 3 5" xfId="8200"/>
    <cellStyle name="Normal 3 2 3 2 3 2 2 4" xfId="1296"/>
    <cellStyle name="Normal 3 2 3 2 3 2 2 4 2" xfId="3048"/>
    <cellStyle name="Normal 3 2 3 2 3 2 2 4 2 2" xfId="6646"/>
    <cellStyle name="Normal 3 2 3 2 3 2 2 4 2 2 2" xfId="13842"/>
    <cellStyle name="Normal 3 2 3 2 3 2 2 4 2 3" xfId="10244"/>
    <cellStyle name="Normal 3 2 3 2 3 2 2 4 3" xfId="4894"/>
    <cellStyle name="Normal 3 2 3 2 3 2 2 4 3 2" xfId="12090"/>
    <cellStyle name="Normal 3 2 3 2 3 2 2 4 4" xfId="8492"/>
    <cellStyle name="Normal 3 2 3 2 3 2 2 5" xfId="2172"/>
    <cellStyle name="Normal 3 2 3 2 3 2 2 5 2" xfId="5770"/>
    <cellStyle name="Normal 3 2 3 2 3 2 2 5 2 2" xfId="12966"/>
    <cellStyle name="Normal 3 2 3 2 3 2 2 5 3" xfId="9368"/>
    <cellStyle name="Normal 3 2 3 2 3 2 2 6" xfId="4018"/>
    <cellStyle name="Normal 3 2 3 2 3 2 2 6 2" xfId="11214"/>
    <cellStyle name="Normal 3 2 3 2 3 2 2 7" xfId="7616"/>
    <cellStyle name="Normal 3 2 3 2 3 2 3" xfId="563"/>
    <cellStyle name="Normal 3 2 3 2 3 2 3 2" xfId="1442"/>
    <cellStyle name="Normal 3 2 3 2 3 2 3 2 2" xfId="3194"/>
    <cellStyle name="Normal 3 2 3 2 3 2 3 2 2 2" xfId="6792"/>
    <cellStyle name="Normal 3 2 3 2 3 2 3 2 2 2 2" xfId="13988"/>
    <cellStyle name="Normal 3 2 3 2 3 2 3 2 2 3" xfId="10390"/>
    <cellStyle name="Normal 3 2 3 2 3 2 3 2 3" xfId="5040"/>
    <cellStyle name="Normal 3 2 3 2 3 2 3 2 3 2" xfId="12236"/>
    <cellStyle name="Normal 3 2 3 2 3 2 3 2 4" xfId="8638"/>
    <cellStyle name="Normal 3 2 3 2 3 2 3 3" xfId="2318"/>
    <cellStyle name="Normal 3 2 3 2 3 2 3 3 2" xfId="5916"/>
    <cellStyle name="Normal 3 2 3 2 3 2 3 3 2 2" xfId="13112"/>
    <cellStyle name="Normal 3 2 3 2 3 2 3 3 3" xfId="9514"/>
    <cellStyle name="Normal 3 2 3 2 3 2 3 4" xfId="4164"/>
    <cellStyle name="Normal 3 2 3 2 3 2 3 4 2" xfId="11360"/>
    <cellStyle name="Normal 3 2 3 2 3 2 3 5" xfId="7762"/>
    <cellStyle name="Normal 3 2 3 2 3 2 4" xfId="858"/>
    <cellStyle name="Normal 3 2 3 2 3 2 4 2" xfId="1734"/>
    <cellStyle name="Normal 3 2 3 2 3 2 4 2 2" xfId="3486"/>
    <cellStyle name="Normal 3 2 3 2 3 2 4 2 2 2" xfId="7084"/>
    <cellStyle name="Normal 3 2 3 2 3 2 4 2 2 2 2" xfId="14280"/>
    <cellStyle name="Normal 3 2 3 2 3 2 4 2 2 3" xfId="10682"/>
    <cellStyle name="Normal 3 2 3 2 3 2 4 2 3" xfId="5332"/>
    <cellStyle name="Normal 3 2 3 2 3 2 4 2 3 2" xfId="12528"/>
    <cellStyle name="Normal 3 2 3 2 3 2 4 2 4" xfId="8930"/>
    <cellStyle name="Normal 3 2 3 2 3 2 4 3" xfId="2610"/>
    <cellStyle name="Normal 3 2 3 2 3 2 4 3 2" xfId="6208"/>
    <cellStyle name="Normal 3 2 3 2 3 2 4 3 2 2" xfId="13404"/>
    <cellStyle name="Normal 3 2 3 2 3 2 4 3 3" xfId="9806"/>
    <cellStyle name="Normal 3 2 3 2 3 2 4 4" xfId="4456"/>
    <cellStyle name="Normal 3 2 3 2 3 2 4 4 2" xfId="11652"/>
    <cellStyle name="Normal 3 2 3 2 3 2 4 5" xfId="8054"/>
    <cellStyle name="Normal 3 2 3 2 3 2 5" xfId="1150"/>
    <cellStyle name="Normal 3 2 3 2 3 2 5 2" xfId="2902"/>
    <cellStyle name="Normal 3 2 3 2 3 2 5 2 2" xfId="6500"/>
    <cellStyle name="Normal 3 2 3 2 3 2 5 2 2 2" xfId="13696"/>
    <cellStyle name="Normal 3 2 3 2 3 2 5 2 3" xfId="10098"/>
    <cellStyle name="Normal 3 2 3 2 3 2 5 3" xfId="4748"/>
    <cellStyle name="Normal 3 2 3 2 3 2 5 3 2" xfId="11944"/>
    <cellStyle name="Normal 3 2 3 2 3 2 5 4" xfId="8346"/>
    <cellStyle name="Normal 3 2 3 2 3 2 6" xfId="2026"/>
    <cellStyle name="Normal 3 2 3 2 3 2 6 2" xfId="5624"/>
    <cellStyle name="Normal 3 2 3 2 3 2 6 2 2" xfId="12820"/>
    <cellStyle name="Normal 3 2 3 2 3 2 6 3" xfId="9222"/>
    <cellStyle name="Normal 3 2 3 2 3 2 7" xfId="3872"/>
    <cellStyle name="Normal 3 2 3 2 3 2 7 2" xfId="11068"/>
    <cellStyle name="Normal 3 2 3 2 3 2 8" xfId="7470"/>
    <cellStyle name="Normal 3 2 3 2 3 3" xfId="337"/>
    <cellStyle name="Normal 3 2 3 2 3 3 2" xfId="629"/>
    <cellStyle name="Normal 3 2 3 2 3 3 2 2" xfId="1508"/>
    <cellStyle name="Normal 3 2 3 2 3 3 2 2 2" xfId="3260"/>
    <cellStyle name="Normal 3 2 3 2 3 3 2 2 2 2" xfId="6858"/>
    <cellStyle name="Normal 3 2 3 2 3 3 2 2 2 2 2" xfId="14054"/>
    <cellStyle name="Normal 3 2 3 2 3 3 2 2 2 3" xfId="10456"/>
    <cellStyle name="Normal 3 2 3 2 3 3 2 2 3" xfId="5106"/>
    <cellStyle name="Normal 3 2 3 2 3 3 2 2 3 2" xfId="12302"/>
    <cellStyle name="Normal 3 2 3 2 3 3 2 2 4" xfId="8704"/>
    <cellStyle name="Normal 3 2 3 2 3 3 2 3" xfId="2384"/>
    <cellStyle name="Normal 3 2 3 2 3 3 2 3 2" xfId="5982"/>
    <cellStyle name="Normal 3 2 3 2 3 3 2 3 2 2" xfId="13178"/>
    <cellStyle name="Normal 3 2 3 2 3 3 2 3 3" xfId="9580"/>
    <cellStyle name="Normal 3 2 3 2 3 3 2 4" xfId="4230"/>
    <cellStyle name="Normal 3 2 3 2 3 3 2 4 2" xfId="11426"/>
    <cellStyle name="Normal 3 2 3 2 3 3 2 5" xfId="7828"/>
    <cellStyle name="Normal 3 2 3 2 3 3 3" xfId="924"/>
    <cellStyle name="Normal 3 2 3 2 3 3 3 2" xfId="1800"/>
    <cellStyle name="Normal 3 2 3 2 3 3 3 2 2" xfId="3552"/>
    <cellStyle name="Normal 3 2 3 2 3 3 3 2 2 2" xfId="7150"/>
    <cellStyle name="Normal 3 2 3 2 3 3 3 2 2 2 2" xfId="14346"/>
    <cellStyle name="Normal 3 2 3 2 3 3 3 2 2 3" xfId="10748"/>
    <cellStyle name="Normal 3 2 3 2 3 3 3 2 3" xfId="5398"/>
    <cellStyle name="Normal 3 2 3 2 3 3 3 2 3 2" xfId="12594"/>
    <cellStyle name="Normal 3 2 3 2 3 3 3 2 4" xfId="8996"/>
    <cellStyle name="Normal 3 2 3 2 3 3 3 3" xfId="2676"/>
    <cellStyle name="Normal 3 2 3 2 3 3 3 3 2" xfId="6274"/>
    <cellStyle name="Normal 3 2 3 2 3 3 3 3 2 2" xfId="13470"/>
    <cellStyle name="Normal 3 2 3 2 3 3 3 3 3" xfId="9872"/>
    <cellStyle name="Normal 3 2 3 2 3 3 3 4" xfId="4522"/>
    <cellStyle name="Normal 3 2 3 2 3 3 3 4 2" xfId="11718"/>
    <cellStyle name="Normal 3 2 3 2 3 3 3 5" xfId="8120"/>
    <cellStyle name="Normal 3 2 3 2 3 3 4" xfId="1216"/>
    <cellStyle name="Normal 3 2 3 2 3 3 4 2" xfId="2968"/>
    <cellStyle name="Normal 3 2 3 2 3 3 4 2 2" xfId="6566"/>
    <cellStyle name="Normal 3 2 3 2 3 3 4 2 2 2" xfId="13762"/>
    <cellStyle name="Normal 3 2 3 2 3 3 4 2 3" xfId="10164"/>
    <cellStyle name="Normal 3 2 3 2 3 3 4 3" xfId="4814"/>
    <cellStyle name="Normal 3 2 3 2 3 3 4 3 2" xfId="12010"/>
    <cellStyle name="Normal 3 2 3 2 3 3 4 4" xfId="8412"/>
    <cellStyle name="Normal 3 2 3 2 3 3 5" xfId="2092"/>
    <cellStyle name="Normal 3 2 3 2 3 3 5 2" xfId="5690"/>
    <cellStyle name="Normal 3 2 3 2 3 3 5 2 2" xfId="12886"/>
    <cellStyle name="Normal 3 2 3 2 3 3 5 3" xfId="9288"/>
    <cellStyle name="Normal 3 2 3 2 3 3 6" xfId="3938"/>
    <cellStyle name="Normal 3 2 3 2 3 3 6 2" xfId="11134"/>
    <cellStyle name="Normal 3 2 3 2 3 3 7" xfId="7536"/>
    <cellStyle name="Normal 3 2 3 2 3 4" xfId="483"/>
    <cellStyle name="Normal 3 2 3 2 3 4 2" xfId="1362"/>
    <cellStyle name="Normal 3 2 3 2 3 4 2 2" xfId="3114"/>
    <cellStyle name="Normal 3 2 3 2 3 4 2 2 2" xfId="6712"/>
    <cellStyle name="Normal 3 2 3 2 3 4 2 2 2 2" xfId="13908"/>
    <cellStyle name="Normal 3 2 3 2 3 4 2 2 3" xfId="10310"/>
    <cellStyle name="Normal 3 2 3 2 3 4 2 3" xfId="4960"/>
    <cellStyle name="Normal 3 2 3 2 3 4 2 3 2" xfId="12156"/>
    <cellStyle name="Normal 3 2 3 2 3 4 2 4" xfId="8558"/>
    <cellStyle name="Normal 3 2 3 2 3 4 3" xfId="2238"/>
    <cellStyle name="Normal 3 2 3 2 3 4 3 2" xfId="5836"/>
    <cellStyle name="Normal 3 2 3 2 3 4 3 2 2" xfId="13032"/>
    <cellStyle name="Normal 3 2 3 2 3 4 3 3" xfId="9434"/>
    <cellStyle name="Normal 3 2 3 2 3 4 4" xfId="4084"/>
    <cellStyle name="Normal 3 2 3 2 3 4 4 2" xfId="11280"/>
    <cellStyle name="Normal 3 2 3 2 3 4 5" xfId="7682"/>
    <cellStyle name="Normal 3 2 3 2 3 5" xfId="778"/>
    <cellStyle name="Normal 3 2 3 2 3 5 2" xfId="1654"/>
    <cellStyle name="Normal 3 2 3 2 3 5 2 2" xfId="3406"/>
    <cellStyle name="Normal 3 2 3 2 3 5 2 2 2" xfId="7004"/>
    <cellStyle name="Normal 3 2 3 2 3 5 2 2 2 2" xfId="14200"/>
    <cellStyle name="Normal 3 2 3 2 3 5 2 2 3" xfId="10602"/>
    <cellStyle name="Normal 3 2 3 2 3 5 2 3" xfId="5252"/>
    <cellStyle name="Normal 3 2 3 2 3 5 2 3 2" xfId="12448"/>
    <cellStyle name="Normal 3 2 3 2 3 5 2 4" xfId="8850"/>
    <cellStyle name="Normal 3 2 3 2 3 5 3" xfId="2530"/>
    <cellStyle name="Normal 3 2 3 2 3 5 3 2" xfId="6128"/>
    <cellStyle name="Normal 3 2 3 2 3 5 3 2 2" xfId="13324"/>
    <cellStyle name="Normal 3 2 3 2 3 5 3 3" xfId="9726"/>
    <cellStyle name="Normal 3 2 3 2 3 5 4" xfId="4376"/>
    <cellStyle name="Normal 3 2 3 2 3 5 4 2" xfId="11572"/>
    <cellStyle name="Normal 3 2 3 2 3 5 5" xfId="7974"/>
    <cellStyle name="Normal 3 2 3 2 3 6" xfId="1070"/>
    <cellStyle name="Normal 3 2 3 2 3 6 2" xfId="2822"/>
    <cellStyle name="Normal 3 2 3 2 3 6 2 2" xfId="6420"/>
    <cellStyle name="Normal 3 2 3 2 3 6 2 2 2" xfId="13616"/>
    <cellStyle name="Normal 3 2 3 2 3 6 2 3" xfId="10018"/>
    <cellStyle name="Normal 3 2 3 2 3 6 3" xfId="4668"/>
    <cellStyle name="Normal 3 2 3 2 3 6 3 2" xfId="11864"/>
    <cellStyle name="Normal 3 2 3 2 3 6 4" xfId="8266"/>
    <cellStyle name="Normal 3 2 3 2 3 7" xfId="1946"/>
    <cellStyle name="Normal 3 2 3 2 3 7 2" xfId="5544"/>
    <cellStyle name="Normal 3 2 3 2 3 7 2 2" xfId="12740"/>
    <cellStyle name="Normal 3 2 3 2 3 7 3" xfId="9142"/>
    <cellStyle name="Normal 3 2 3 2 3 8" xfId="3712"/>
    <cellStyle name="Normal 3 2 3 2 3 8 2" xfId="7310"/>
    <cellStyle name="Normal 3 2 3 2 3 8 2 2" xfId="14506"/>
    <cellStyle name="Normal 3 2 3 2 3 8 3" xfId="10908"/>
    <cellStyle name="Normal 3 2 3 2 3 9" xfId="3792"/>
    <cellStyle name="Normal 3 2 3 2 3 9 2" xfId="10988"/>
    <cellStyle name="Normal 3 2 3 2 4" xfId="115"/>
    <cellStyle name="Normal 3 2 3 2 4 10" xfId="201"/>
    <cellStyle name="Normal 3 2 3 2 4 2" xfId="351"/>
    <cellStyle name="Normal 3 2 3 2 4 2 2" xfId="643"/>
    <cellStyle name="Normal 3 2 3 2 4 2 2 2" xfId="1522"/>
    <cellStyle name="Normal 3 2 3 2 4 2 2 2 2" xfId="3274"/>
    <cellStyle name="Normal 3 2 3 2 4 2 2 2 2 2" xfId="6872"/>
    <cellStyle name="Normal 3 2 3 2 4 2 2 2 2 2 2" xfId="14068"/>
    <cellStyle name="Normal 3 2 3 2 4 2 2 2 2 3" xfId="10470"/>
    <cellStyle name="Normal 3 2 3 2 4 2 2 2 3" xfId="5120"/>
    <cellStyle name="Normal 3 2 3 2 4 2 2 2 3 2" xfId="12316"/>
    <cellStyle name="Normal 3 2 3 2 4 2 2 2 4" xfId="8718"/>
    <cellStyle name="Normal 3 2 3 2 4 2 2 3" xfId="2398"/>
    <cellStyle name="Normal 3 2 3 2 4 2 2 3 2" xfId="5996"/>
    <cellStyle name="Normal 3 2 3 2 4 2 2 3 2 2" xfId="13192"/>
    <cellStyle name="Normal 3 2 3 2 4 2 2 3 3" xfId="9594"/>
    <cellStyle name="Normal 3 2 3 2 4 2 2 4" xfId="4244"/>
    <cellStyle name="Normal 3 2 3 2 4 2 2 4 2" xfId="11440"/>
    <cellStyle name="Normal 3 2 3 2 4 2 2 5" xfId="7842"/>
    <cellStyle name="Normal 3 2 3 2 4 2 3" xfId="938"/>
    <cellStyle name="Normal 3 2 3 2 4 2 3 2" xfId="1814"/>
    <cellStyle name="Normal 3 2 3 2 4 2 3 2 2" xfId="3566"/>
    <cellStyle name="Normal 3 2 3 2 4 2 3 2 2 2" xfId="7164"/>
    <cellStyle name="Normal 3 2 3 2 4 2 3 2 2 2 2" xfId="14360"/>
    <cellStyle name="Normal 3 2 3 2 4 2 3 2 2 3" xfId="10762"/>
    <cellStyle name="Normal 3 2 3 2 4 2 3 2 3" xfId="5412"/>
    <cellStyle name="Normal 3 2 3 2 4 2 3 2 3 2" xfId="12608"/>
    <cellStyle name="Normal 3 2 3 2 4 2 3 2 4" xfId="9010"/>
    <cellStyle name="Normal 3 2 3 2 4 2 3 3" xfId="2690"/>
    <cellStyle name="Normal 3 2 3 2 4 2 3 3 2" xfId="6288"/>
    <cellStyle name="Normal 3 2 3 2 4 2 3 3 2 2" xfId="13484"/>
    <cellStyle name="Normal 3 2 3 2 4 2 3 3 3" xfId="9886"/>
    <cellStyle name="Normal 3 2 3 2 4 2 3 4" xfId="4536"/>
    <cellStyle name="Normal 3 2 3 2 4 2 3 4 2" xfId="11732"/>
    <cellStyle name="Normal 3 2 3 2 4 2 3 5" xfId="8134"/>
    <cellStyle name="Normal 3 2 3 2 4 2 4" xfId="1230"/>
    <cellStyle name="Normal 3 2 3 2 4 2 4 2" xfId="2982"/>
    <cellStyle name="Normal 3 2 3 2 4 2 4 2 2" xfId="6580"/>
    <cellStyle name="Normal 3 2 3 2 4 2 4 2 2 2" xfId="13776"/>
    <cellStyle name="Normal 3 2 3 2 4 2 4 2 3" xfId="10178"/>
    <cellStyle name="Normal 3 2 3 2 4 2 4 3" xfId="4828"/>
    <cellStyle name="Normal 3 2 3 2 4 2 4 3 2" xfId="12024"/>
    <cellStyle name="Normal 3 2 3 2 4 2 4 4" xfId="8426"/>
    <cellStyle name="Normal 3 2 3 2 4 2 5" xfId="2106"/>
    <cellStyle name="Normal 3 2 3 2 4 2 5 2" xfId="5704"/>
    <cellStyle name="Normal 3 2 3 2 4 2 5 2 2" xfId="12900"/>
    <cellStyle name="Normal 3 2 3 2 4 2 5 3" xfId="9302"/>
    <cellStyle name="Normal 3 2 3 2 4 2 6" xfId="3952"/>
    <cellStyle name="Normal 3 2 3 2 4 2 6 2" xfId="11148"/>
    <cellStyle name="Normal 3 2 3 2 4 2 7" xfId="7550"/>
    <cellStyle name="Normal 3 2 3 2 4 3" xfId="497"/>
    <cellStyle name="Normal 3 2 3 2 4 3 2" xfId="1376"/>
    <cellStyle name="Normal 3 2 3 2 4 3 2 2" xfId="3128"/>
    <cellStyle name="Normal 3 2 3 2 4 3 2 2 2" xfId="6726"/>
    <cellStyle name="Normal 3 2 3 2 4 3 2 2 2 2" xfId="13922"/>
    <cellStyle name="Normal 3 2 3 2 4 3 2 2 3" xfId="10324"/>
    <cellStyle name="Normal 3 2 3 2 4 3 2 3" xfId="4974"/>
    <cellStyle name="Normal 3 2 3 2 4 3 2 3 2" xfId="12170"/>
    <cellStyle name="Normal 3 2 3 2 4 3 2 4" xfId="8572"/>
    <cellStyle name="Normal 3 2 3 2 4 3 3" xfId="2252"/>
    <cellStyle name="Normal 3 2 3 2 4 3 3 2" xfId="5850"/>
    <cellStyle name="Normal 3 2 3 2 4 3 3 2 2" xfId="13046"/>
    <cellStyle name="Normal 3 2 3 2 4 3 3 3" xfId="9448"/>
    <cellStyle name="Normal 3 2 3 2 4 3 4" xfId="4098"/>
    <cellStyle name="Normal 3 2 3 2 4 3 4 2" xfId="11294"/>
    <cellStyle name="Normal 3 2 3 2 4 3 5" xfId="7696"/>
    <cellStyle name="Normal 3 2 3 2 4 4" xfId="792"/>
    <cellStyle name="Normal 3 2 3 2 4 4 2" xfId="1668"/>
    <cellStyle name="Normal 3 2 3 2 4 4 2 2" xfId="3420"/>
    <cellStyle name="Normal 3 2 3 2 4 4 2 2 2" xfId="7018"/>
    <cellStyle name="Normal 3 2 3 2 4 4 2 2 2 2" xfId="14214"/>
    <cellStyle name="Normal 3 2 3 2 4 4 2 2 3" xfId="10616"/>
    <cellStyle name="Normal 3 2 3 2 4 4 2 3" xfId="5266"/>
    <cellStyle name="Normal 3 2 3 2 4 4 2 3 2" xfId="12462"/>
    <cellStyle name="Normal 3 2 3 2 4 4 2 4" xfId="8864"/>
    <cellStyle name="Normal 3 2 3 2 4 4 3" xfId="2544"/>
    <cellStyle name="Normal 3 2 3 2 4 4 3 2" xfId="6142"/>
    <cellStyle name="Normal 3 2 3 2 4 4 3 2 2" xfId="13338"/>
    <cellStyle name="Normal 3 2 3 2 4 4 3 3" xfId="9740"/>
    <cellStyle name="Normal 3 2 3 2 4 4 4" xfId="4390"/>
    <cellStyle name="Normal 3 2 3 2 4 4 4 2" xfId="11586"/>
    <cellStyle name="Normal 3 2 3 2 4 4 5" xfId="7988"/>
    <cellStyle name="Normal 3 2 3 2 4 5" xfId="1084"/>
    <cellStyle name="Normal 3 2 3 2 4 5 2" xfId="2836"/>
    <cellStyle name="Normal 3 2 3 2 4 5 2 2" xfId="6434"/>
    <cellStyle name="Normal 3 2 3 2 4 5 2 2 2" xfId="13630"/>
    <cellStyle name="Normal 3 2 3 2 4 5 2 3" xfId="10032"/>
    <cellStyle name="Normal 3 2 3 2 4 5 3" xfId="4682"/>
    <cellStyle name="Normal 3 2 3 2 4 5 3 2" xfId="11878"/>
    <cellStyle name="Normal 3 2 3 2 4 5 4" xfId="8280"/>
    <cellStyle name="Normal 3 2 3 2 4 6" xfId="1960"/>
    <cellStyle name="Normal 3 2 3 2 4 6 2" xfId="5558"/>
    <cellStyle name="Normal 3 2 3 2 4 6 2 2" xfId="12754"/>
    <cellStyle name="Normal 3 2 3 2 4 6 3" xfId="9156"/>
    <cellStyle name="Normal 3 2 3 2 4 7" xfId="3726"/>
    <cellStyle name="Normal 3 2 3 2 4 7 2" xfId="7324"/>
    <cellStyle name="Normal 3 2 3 2 4 7 2 2" xfId="14520"/>
    <cellStyle name="Normal 3 2 3 2 4 7 3" xfId="10922"/>
    <cellStyle name="Normal 3 2 3 2 4 8" xfId="3806"/>
    <cellStyle name="Normal 3 2 3 2 4 8 2" xfId="11002"/>
    <cellStyle name="Normal 3 2 3 2 4 9" xfId="7404"/>
    <cellStyle name="Normal 3 2 3 2 5" xfId="53"/>
    <cellStyle name="Normal 3 2 3 2 5 10" xfId="225"/>
    <cellStyle name="Normal 3 2 3 2 5 2" xfId="373"/>
    <cellStyle name="Normal 3 2 3 2 5 2 2" xfId="665"/>
    <cellStyle name="Normal 3 2 3 2 5 2 2 2" xfId="1544"/>
    <cellStyle name="Normal 3 2 3 2 5 2 2 2 2" xfId="3296"/>
    <cellStyle name="Normal 3 2 3 2 5 2 2 2 2 2" xfId="6894"/>
    <cellStyle name="Normal 3 2 3 2 5 2 2 2 2 2 2" xfId="14090"/>
    <cellStyle name="Normal 3 2 3 2 5 2 2 2 2 3" xfId="10492"/>
    <cellStyle name="Normal 3 2 3 2 5 2 2 2 3" xfId="5142"/>
    <cellStyle name="Normal 3 2 3 2 5 2 2 2 3 2" xfId="12338"/>
    <cellStyle name="Normal 3 2 3 2 5 2 2 2 4" xfId="8740"/>
    <cellStyle name="Normal 3 2 3 2 5 2 2 3" xfId="2420"/>
    <cellStyle name="Normal 3 2 3 2 5 2 2 3 2" xfId="6018"/>
    <cellStyle name="Normal 3 2 3 2 5 2 2 3 2 2" xfId="13214"/>
    <cellStyle name="Normal 3 2 3 2 5 2 2 3 3" xfId="9616"/>
    <cellStyle name="Normal 3 2 3 2 5 2 2 4" xfId="4266"/>
    <cellStyle name="Normal 3 2 3 2 5 2 2 4 2" xfId="11462"/>
    <cellStyle name="Normal 3 2 3 2 5 2 2 5" xfId="7864"/>
    <cellStyle name="Normal 3 2 3 2 5 2 3" xfId="960"/>
    <cellStyle name="Normal 3 2 3 2 5 2 3 2" xfId="1836"/>
    <cellStyle name="Normal 3 2 3 2 5 2 3 2 2" xfId="3588"/>
    <cellStyle name="Normal 3 2 3 2 5 2 3 2 2 2" xfId="7186"/>
    <cellStyle name="Normal 3 2 3 2 5 2 3 2 2 2 2" xfId="14382"/>
    <cellStyle name="Normal 3 2 3 2 5 2 3 2 2 3" xfId="10784"/>
    <cellStyle name="Normal 3 2 3 2 5 2 3 2 3" xfId="5434"/>
    <cellStyle name="Normal 3 2 3 2 5 2 3 2 3 2" xfId="12630"/>
    <cellStyle name="Normal 3 2 3 2 5 2 3 2 4" xfId="9032"/>
    <cellStyle name="Normal 3 2 3 2 5 2 3 3" xfId="2712"/>
    <cellStyle name="Normal 3 2 3 2 5 2 3 3 2" xfId="6310"/>
    <cellStyle name="Normal 3 2 3 2 5 2 3 3 2 2" xfId="13506"/>
    <cellStyle name="Normal 3 2 3 2 5 2 3 3 3" xfId="9908"/>
    <cellStyle name="Normal 3 2 3 2 5 2 3 4" xfId="4558"/>
    <cellStyle name="Normal 3 2 3 2 5 2 3 4 2" xfId="11754"/>
    <cellStyle name="Normal 3 2 3 2 5 2 3 5" xfId="8156"/>
    <cellStyle name="Normal 3 2 3 2 5 2 4" xfId="1252"/>
    <cellStyle name="Normal 3 2 3 2 5 2 4 2" xfId="3004"/>
    <cellStyle name="Normal 3 2 3 2 5 2 4 2 2" xfId="6602"/>
    <cellStyle name="Normal 3 2 3 2 5 2 4 2 2 2" xfId="13798"/>
    <cellStyle name="Normal 3 2 3 2 5 2 4 2 3" xfId="10200"/>
    <cellStyle name="Normal 3 2 3 2 5 2 4 3" xfId="4850"/>
    <cellStyle name="Normal 3 2 3 2 5 2 4 3 2" xfId="12046"/>
    <cellStyle name="Normal 3 2 3 2 5 2 4 4" xfId="8448"/>
    <cellStyle name="Normal 3 2 3 2 5 2 5" xfId="2128"/>
    <cellStyle name="Normal 3 2 3 2 5 2 5 2" xfId="5726"/>
    <cellStyle name="Normal 3 2 3 2 5 2 5 2 2" xfId="12922"/>
    <cellStyle name="Normal 3 2 3 2 5 2 5 3" xfId="9324"/>
    <cellStyle name="Normal 3 2 3 2 5 2 6" xfId="3974"/>
    <cellStyle name="Normal 3 2 3 2 5 2 6 2" xfId="11170"/>
    <cellStyle name="Normal 3 2 3 2 5 2 7" xfId="7572"/>
    <cellStyle name="Normal 3 2 3 2 5 3" xfId="519"/>
    <cellStyle name="Normal 3 2 3 2 5 3 2" xfId="1398"/>
    <cellStyle name="Normal 3 2 3 2 5 3 2 2" xfId="3150"/>
    <cellStyle name="Normal 3 2 3 2 5 3 2 2 2" xfId="6748"/>
    <cellStyle name="Normal 3 2 3 2 5 3 2 2 2 2" xfId="13944"/>
    <cellStyle name="Normal 3 2 3 2 5 3 2 2 3" xfId="10346"/>
    <cellStyle name="Normal 3 2 3 2 5 3 2 3" xfId="4996"/>
    <cellStyle name="Normal 3 2 3 2 5 3 2 3 2" xfId="12192"/>
    <cellStyle name="Normal 3 2 3 2 5 3 2 4" xfId="8594"/>
    <cellStyle name="Normal 3 2 3 2 5 3 3" xfId="2274"/>
    <cellStyle name="Normal 3 2 3 2 5 3 3 2" xfId="5872"/>
    <cellStyle name="Normal 3 2 3 2 5 3 3 2 2" xfId="13068"/>
    <cellStyle name="Normal 3 2 3 2 5 3 3 3" xfId="9470"/>
    <cellStyle name="Normal 3 2 3 2 5 3 4" xfId="4120"/>
    <cellStyle name="Normal 3 2 3 2 5 3 4 2" xfId="11316"/>
    <cellStyle name="Normal 3 2 3 2 5 3 5" xfId="7718"/>
    <cellStyle name="Normal 3 2 3 2 5 4" xfId="814"/>
    <cellStyle name="Normal 3 2 3 2 5 4 2" xfId="1690"/>
    <cellStyle name="Normal 3 2 3 2 5 4 2 2" xfId="3442"/>
    <cellStyle name="Normal 3 2 3 2 5 4 2 2 2" xfId="7040"/>
    <cellStyle name="Normal 3 2 3 2 5 4 2 2 2 2" xfId="14236"/>
    <cellStyle name="Normal 3 2 3 2 5 4 2 2 3" xfId="10638"/>
    <cellStyle name="Normal 3 2 3 2 5 4 2 3" xfId="5288"/>
    <cellStyle name="Normal 3 2 3 2 5 4 2 3 2" xfId="12484"/>
    <cellStyle name="Normal 3 2 3 2 5 4 2 4" xfId="8886"/>
    <cellStyle name="Normal 3 2 3 2 5 4 3" xfId="2566"/>
    <cellStyle name="Normal 3 2 3 2 5 4 3 2" xfId="6164"/>
    <cellStyle name="Normal 3 2 3 2 5 4 3 2 2" xfId="13360"/>
    <cellStyle name="Normal 3 2 3 2 5 4 3 3" xfId="9762"/>
    <cellStyle name="Normal 3 2 3 2 5 4 4" xfId="4412"/>
    <cellStyle name="Normal 3 2 3 2 5 4 4 2" xfId="11608"/>
    <cellStyle name="Normal 3 2 3 2 5 4 5" xfId="8010"/>
    <cellStyle name="Normal 3 2 3 2 5 5" xfId="1106"/>
    <cellStyle name="Normal 3 2 3 2 5 5 2" xfId="2858"/>
    <cellStyle name="Normal 3 2 3 2 5 5 2 2" xfId="6456"/>
    <cellStyle name="Normal 3 2 3 2 5 5 2 2 2" xfId="13652"/>
    <cellStyle name="Normal 3 2 3 2 5 5 2 3" xfId="10054"/>
    <cellStyle name="Normal 3 2 3 2 5 5 3" xfId="4704"/>
    <cellStyle name="Normal 3 2 3 2 5 5 3 2" xfId="11900"/>
    <cellStyle name="Normal 3 2 3 2 5 5 4" xfId="8302"/>
    <cellStyle name="Normal 3 2 3 2 5 6" xfId="1982"/>
    <cellStyle name="Normal 3 2 3 2 5 6 2" xfId="5580"/>
    <cellStyle name="Normal 3 2 3 2 5 6 2 2" xfId="12776"/>
    <cellStyle name="Normal 3 2 3 2 5 6 3" xfId="9178"/>
    <cellStyle name="Normal 3 2 3 2 5 7" xfId="3668"/>
    <cellStyle name="Normal 3 2 3 2 5 7 2" xfId="7266"/>
    <cellStyle name="Normal 3 2 3 2 5 7 2 2" xfId="14462"/>
    <cellStyle name="Normal 3 2 3 2 5 7 3" xfId="10864"/>
    <cellStyle name="Normal 3 2 3 2 5 8" xfId="3828"/>
    <cellStyle name="Normal 3 2 3 2 5 8 2" xfId="11024"/>
    <cellStyle name="Normal 3 2 3 2 5 9" xfId="7426"/>
    <cellStyle name="Normal 3 2 3 2 6" xfId="293"/>
    <cellStyle name="Normal 3 2 3 2 6 2" xfId="585"/>
    <cellStyle name="Normal 3 2 3 2 6 2 2" xfId="1464"/>
    <cellStyle name="Normal 3 2 3 2 6 2 2 2" xfId="3216"/>
    <cellStyle name="Normal 3 2 3 2 6 2 2 2 2" xfId="6814"/>
    <cellStyle name="Normal 3 2 3 2 6 2 2 2 2 2" xfId="14010"/>
    <cellStyle name="Normal 3 2 3 2 6 2 2 2 3" xfId="10412"/>
    <cellStyle name="Normal 3 2 3 2 6 2 2 3" xfId="5062"/>
    <cellStyle name="Normal 3 2 3 2 6 2 2 3 2" xfId="12258"/>
    <cellStyle name="Normal 3 2 3 2 6 2 2 4" xfId="8660"/>
    <cellStyle name="Normal 3 2 3 2 6 2 3" xfId="2340"/>
    <cellStyle name="Normal 3 2 3 2 6 2 3 2" xfId="5938"/>
    <cellStyle name="Normal 3 2 3 2 6 2 3 2 2" xfId="13134"/>
    <cellStyle name="Normal 3 2 3 2 6 2 3 3" xfId="9536"/>
    <cellStyle name="Normal 3 2 3 2 6 2 4" xfId="4186"/>
    <cellStyle name="Normal 3 2 3 2 6 2 4 2" xfId="11382"/>
    <cellStyle name="Normal 3 2 3 2 6 2 5" xfId="7784"/>
    <cellStyle name="Normal 3 2 3 2 6 3" xfId="880"/>
    <cellStyle name="Normal 3 2 3 2 6 3 2" xfId="1756"/>
    <cellStyle name="Normal 3 2 3 2 6 3 2 2" xfId="3508"/>
    <cellStyle name="Normal 3 2 3 2 6 3 2 2 2" xfId="7106"/>
    <cellStyle name="Normal 3 2 3 2 6 3 2 2 2 2" xfId="14302"/>
    <cellStyle name="Normal 3 2 3 2 6 3 2 2 3" xfId="10704"/>
    <cellStyle name="Normal 3 2 3 2 6 3 2 3" xfId="5354"/>
    <cellStyle name="Normal 3 2 3 2 6 3 2 3 2" xfId="12550"/>
    <cellStyle name="Normal 3 2 3 2 6 3 2 4" xfId="8952"/>
    <cellStyle name="Normal 3 2 3 2 6 3 3" xfId="2632"/>
    <cellStyle name="Normal 3 2 3 2 6 3 3 2" xfId="6230"/>
    <cellStyle name="Normal 3 2 3 2 6 3 3 2 2" xfId="13426"/>
    <cellStyle name="Normal 3 2 3 2 6 3 3 3" xfId="9828"/>
    <cellStyle name="Normal 3 2 3 2 6 3 4" xfId="4478"/>
    <cellStyle name="Normal 3 2 3 2 6 3 4 2" xfId="11674"/>
    <cellStyle name="Normal 3 2 3 2 6 3 5" xfId="8076"/>
    <cellStyle name="Normal 3 2 3 2 6 4" xfId="1172"/>
    <cellStyle name="Normal 3 2 3 2 6 4 2" xfId="2924"/>
    <cellStyle name="Normal 3 2 3 2 6 4 2 2" xfId="6522"/>
    <cellStyle name="Normal 3 2 3 2 6 4 2 2 2" xfId="13718"/>
    <cellStyle name="Normal 3 2 3 2 6 4 2 3" xfId="10120"/>
    <cellStyle name="Normal 3 2 3 2 6 4 3" xfId="4770"/>
    <cellStyle name="Normal 3 2 3 2 6 4 3 2" xfId="11966"/>
    <cellStyle name="Normal 3 2 3 2 6 4 4" xfId="8368"/>
    <cellStyle name="Normal 3 2 3 2 6 5" xfId="2048"/>
    <cellStyle name="Normal 3 2 3 2 6 5 2" xfId="5646"/>
    <cellStyle name="Normal 3 2 3 2 6 5 2 2" xfId="12842"/>
    <cellStyle name="Normal 3 2 3 2 6 5 3" xfId="9244"/>
    <cellStyle name="Normal 3 2 3 2 6 6" xfId="3894"/>
    <cellStyle name="Normal 3 2 3 2 6 6 2" xfId="11090"/>
    <cellStyle name="Normal 3 2 3 2 6 7" xfId="7492"/>
    <cellStyle name="Normal 3 2 3 2 7" xfId="439"/>
    <cellStyle name="Normal 3 2 3 2 7 2" xfId="1318"/>
    <cellStyle name="Normal 3 2 3 2 7 2 2" xfId="3070"/>
    <cellStyle name="Normal 3 2 3 2 7 2 2 2" xfId="6668"/>
    <cellStyle name="Normal 3 2 3 2 7 2 2 2 2" xfId="13864"/>
    <cellStyle name="Normal 3 2 3 2 7 2 2 3" xfId="10266"/>
    <cellStyle name="Normal 3 2 3 2 7 2 3" xfId="4916"/>
    <cellStyle name="Normal 3 2 3 2 7 2 3 2" xfId="12112"/>
    <cellStyle name="Normal 3 2 3 2 7 2 4" xfId="8514"/>
    <cellStyle name="Normal 3 2 3 2 7 3" xfId="2194"/>
    <cellStyle name="Normal 3 2 3 2 7 3 2" xfId="5792"/>
    <cellStyle name="Normal 3 2 3 2 7 3 2 2" xfId="12988"/>
    <cellStyle name="Normal 3 2 3 2 7 3 3" xfId="9390"/>
    <cellStyle name="Normal 3 2 3 2 7 4" xfId="4040"/>
    <cellStyle name="Normal 3 2 3 2 7 4 2" xfId="11236"/>
    <cellStyle name="Normal 3 2 3 2 7 5" xfId="7638"/>
    <cellStyle name="Normal 3 2 3 2 8" xfId="734"/>
    <cellStyle name="Normal 3 2 3 2 8 2" xfId="1610"/>
    <cellStyle name="Normal 3 2 3 2 8 2 2" xfId="3362"/>
    <cellStyle name="Normal 3 2 3 2 8 2 2 2" xfId="6960"/>
    <cellStyle name="Normal 3 2 3 2 8 2 2 2 2" xfId="14156"/>
    <cellStyle name="Normal 3 2 3 2 8 2 2 3" xfId="10558"/>
    <cellStyle name="Normal 3 2 3 2 8 2 3" xfId="5208"/>
    <cellStyle name="Normal 3 2 3 2 8 2 3 2" xfId="12404"/>
    <cellStyle name="Normal 3 2 3 2 8 2 4" xfId="8806"/>
    <cellStyle name="Normal 3 2 3 2 8 3" xfId="2486"/>
    <cellStyle name="Normal 3 2 3 2 8 3 2" xfId="6084"/>
    <cellStyle name="Normal 3 2 3 2 8 3 2 2" xfId="13280"/>
    <cellStyle name="Normal 3 2 3 2 8 3 3" xfId="9682"/>
    <cellStyle name="Normal 3 2 3 2 8 4" xfId="4332"/>
    <cellStyle name="Normal 3 2 3 2 8 4 2" xfId="11528"/>
    <cellStyle name="Normal 3 2 3 2 8 5" xfId="7930"/>
    <cellStyle name="Normal 3 2 3 2 9" xfId="1026"/>
    <cellStyle name="Normal 3 2 3 2 9 2" xfId="2778"/>
    <cellStyle name="Normal 3 2 3 2 9 2 2" xfId="6376"/>
    <cellStyle name="Normal 3 2 3 2 9 2 2 2" xfId="13572"/>
    <cellStyle name="Normal 3 2 3 2 9 2 3" xfId="9974"/>
    <cellStyle name="Normal 3 2 3 2 9 3" xfId="4624"/>
    <cellStyle name="Normal 3 2 3 2 9 3 2" xfId="11820"/>
    <cellStyle name="Normal 3 2 3 2 9 4" xfId="8222"/>
    <cellStyle name="Normal 3 2 3 3" xfId="45"/>
    <cellStyle name="Normal 3 2 3 3 10" xfId="3660"/>
    <cellStyle name="Normal 3 2 3 3 10 2" xfId="7258"/>
    <cellStyle name="Normal 3 2 3 3 10 2 2" xfId="14454"/>
    <cellStyle name="Normal 3 2 3 3 10 3" xfId="10856"/>
    <cellStyle name="Normal 3 2 3 3 11" xfId="3740"/>
    <cellStyle name="Normal 3 2 3 3 11 2" xfId="10936"/>
    <cellStyle name="Normal 3 2 3 3 12" xfId="7338"/>
    <cellStyle name="Normal 3 2 3 3 13" xfId="132"/>
    <cellStyle name="Normal 3 2 3 3 2" xfId="67"/>
    <cellStyle name="Normal 3 2 3 3 2 10" xfId="7360"/>
    <cellStyle name="Normal 3 2 3 3 2 11" xfId="154"/>
    <cellStyle name="Normal 3 2 3 3 2 2" xfId="239"/>
    <cellStyle name="Normal 3 2 3 3 2 2 2" xfId="387"/>
    <cellStyle name="Normal 3 2 3 3 2 2 2 2" xfId="679"/>
    <cellStyle name="Normal 3 2 3 3 2 2 2 2 2" xfId="1558"/>
    <cellStyle name="Normal 3 2 3 3 2 2 2 2 2 2" xfId="3310"/>
    <cellStyle name="Normal 3 2 3 3 2 2 2 2 2 2 2" xfId="6908"/>
    <cellStyle name="Normal 3 2 3 3 2 2 2 2 2 2 2 2" xfId="14104"/>
    <cellStyle name="Normal 3 2 3 3 2 2 2 2 2 2 3" xfId="10506"/>
    <cellStyle name="Normal 3 2 3 3 2 2 2 2 2 3" xfId="5156"/>
    <cellStyle name="Normal 3 2 3 3 2 2 2 2 2 3 2" xfId="12352"/>
    <cellStyle name="Normal 3 2 3 3 2 2 2 2 2 4" xfId="8754"/>
    <cellStyle name="Normal 3 2 3 3 2 2 2 2 3" xfId="2434"/>
    <cellStyle name="Normal 3 2 3 3 2 2 2 2 3 2" xfId="6032"/>
    <cellStyle name="Normal 3 2 3 3 2 2 2 2 3 2 2" xfId="13228"/>
    <cellStyle name="Normal 3 2 3 3 2 2 2 2 3 3" xfId="9630"/>
    <cellStyle name="Normal 3 2 3 3 2 2 2 2 4" xfId="4280"/>
    <cellStyle name="Normal 3 2 3 3 2 2 2 2 4 2" xfId="11476"/>
    <cellStyle name="Normal 3 2 3 3 2 2 2 2 5" xfId="7878"/>
    <cellStyle name="Normal 3 2 3 3 2 2 2 3" xfId="974"/>
    <cellStyle name="Normal 3 2 3 3 2 2 2 3 2" xfId="1850"/>
    <cellStyle name="Normal 3 2 3 3 2 2 2 3 2 2" xfId="3602"/>
    <cellStyle name="Normal 3 2 3 3 2 2 2 3 2 2 2" xfId="7200"/>
    <cellStyle name="Normal 3 2 3 3 2 2 2 3 2 2 2 2" xfId="14396"/>
    <cellStyle name="Normal 3 2 3 3 2 2 2 3 2 2 3" xfId="10798"/>
    <cellStyle name="Normal 3 2 3 3 2 2 2 3 2 3" xfId="5448"/>
    <cellStyle name="Normal 3 2 3 3 2 2 2 3 2 3 2" xfId="12644"/>
    <cellStyle name="Normal 3 2 3 3 2 2 2 3 2 4" xfId="9046"/>
    <cellStyle name="Normal 3 2 3 3 2 2 2 3 3" xfId="2726"/>
    <cellStyle name="Normal 3 2 3 3 2 2 2 3 3 2" xfId="6324"/>
    <cellStyle name="Normal 3 2 3 3 2 2 2 3 3 2 2" xfId="13520"/>
    <cellStyle name="Normal 3 2 3 3 2 2 2 3 3 3" xfId="9922"/>
    <cellStyle name="Normal 3 2 3 3 2 2 2 3 4" xfId="4572"/>
    <cellStyle name="Normal 3 2 3 3 2 2 2 3 4 2" xfId="11768"/>
    <cellStyle name="Normal 3 2 3 3 2 2 2 3 5" xfId="8170"/>
    <cellStyle name="Normal 3 2 3 3 2 2 2 4" xfId="1266"/>
    <cellStyle name="Normal 3 2 3 3 2 2 2 4 2" xfId="3018"/>
    <cellStyle name="Normal 3 2 3 3 2 2 2 4 2 2" xfId="6616"/>
    <cellStyle name="Normal 3 2 3 3 2 2 2 4 2 2 2" xfId="13812"/>
    <cellStyle name="Normal 3 2 3 3 2 2 2 4 2 3" xfId="10214"/>
    <cellStyle name="Normal 3 2 3 3 2 2 2 4 3" xfId="4864"/>
    <cellStyle name="Normal 3 2 3 3 2 2 2 4 3 2" xfId="12060"/>
    <cellStyle name="Normal 3 2 3 3 2 2 2 4 4" xfId="8462"/>
    <cellStyle name="Normal 3 2 3 3 2 2 2 5" xfId="2142"/>
    <cellStyle name="Normal 3 2 3 3 2 2 2 5 2" xfId="5740"/>
    <cellStyle name="Normal 3 2 3 3 2 2 2 5 2 2" xfId="12936"/>
    <cellStyle name="Normal 3 2 3 3 2 2 2 5 3" xfId="9338"/>
    <cellStyle name="Normal 3 2 3 3 2 2 2 6" xfId="3988"/>
    <cellStyle name="Normal 3 2 3 3 2 2 2 6 2" xfId="11184"/>
    <cellStyle name="Normal 3 2 3 3 2 2 2 7" xfId="7586"/>
    <cellStyle name="Normal 3 2 3 3 2 2 3" xfId="533"/>
    <cellStyle name="Normal 3 2 3 3 2 2 3 2" xfId="1412"/>
    <cellStyle name="Normal 3 2 3 3 2 2 3 2 2" xfId="3164"/>
    <cellStyle name="Normal 3 2 3 3 2 2 3 2 2 2" xfId="6762"/>
    <cellStyle name="Normal 3 2 3 3 2 2 3 2 2 2 2" xfId="13958"/>
    <cellStyle name="Normal 3 2 3 3 2 2 3 2 2 3" xfId="10360"/>
    <cellStyle name="Normal 3 2 3 3 2 2 3 2 3" xfId="5010"/>
    <cellStyle name="Normal 3 2 3 3 2 2 3 2 3 2" xfId="12206"/>
    <cellStyle name="Normal 3 2 3 3 2 2 3 2 4" xfId="8608"/>
    <cellStyle name="Normal 3 2 3 3 2 2 3 3" xfId="2288"/>
    <cellStyle name="Normal 3 2 3 3 2 2 3 3 2" xfId="5886"/>
    <cellStyle name="Normal 3 2 3 3 2 2 3 3 2 2" xfId="13082"/>
    <cellStyle name="Normal 3 2 3 3 2 2 3 3 3" xfId="9484"/>
    <cellStyle name="Normal 3 2 3 3 2 2 3 4" xfId="4134"/>
    <cellStyle name="Normal 3 2 3 3 2 2 3 4 2" xfId="11330"/>
    <cellStyle name="Normal 3 2 3 3 2 2 3 5" xfId="7732"/>
    <cellStyle name="Normal 3 2 3 3 2 2 4" xfId="828"/>
    <cellStyle name="Normal 3 2 3 3 2 2 4 2" xfId="1704"/>
    <cellStyle name="Normal 3 2 3 3 2 2 4 2 2" xfId="3456"/>
    <cellStyle name="Normal 3 2 3 3 2 2 4 2 2 2" xfId="7054"/>
    <cellStyle name="Normal 3 2 3 3 2 2 4 2 2 2 2" xfId="14250"/>
    <cellStyle name="Normal 3 2 3 3 2 2 4 2 2 3" xfId="10652"/>
    <cellStyle name="Normal 3 2 3 3 2 2 4 2 3" xfId="5302"/>
    <cellStyle name="Normal 3 2 3 3 2 2 4 2 3 2" xfId="12498"/>
    <cellStyle name="Normal 3 2 3 3 2 2 4 2 4" xfId="8900"/>
    <cellStyle name="Normal 3 2 3 3 2 2 4 3" xfId="2580"/>
    <cellStyle name="Normal 3 2 3 3 2 2 4 3 2" xfId="6178"/>
    <cellStyle name="Normal 3 2 3 3 2 2 4 3 2 2" xfId="13374"/>
    <cellStyle name="Normal 3 2 3 3 2 2 4 3 3" xfId="9776"/>
    <cellStyle name="Normal 3 2 3 3 2 2 4 4" xfId="4426"/>
    <cellStyle name="Normal 3 2 3 3 2 2 4 4 2" xfId="11622"/>
    <cellStyle name="Normal 3 2 3 3 2 2 4 5" xfId="8024"/>
    <cellStyle name="Normal 3 2 3 3 2 2 5" xfId="1120"/>
    <cellStyle name="Normal 3 2 3 3 2 2 5 2" xfId="2872"/>
    <cellStyle name="Normal 3 2 3 3 2 2 5 2 2" xfId="6470"/>
    <cellStyle name="Normal 3 2 3 3 2 2 5 2 2 2" xfId="13666"/>
    <cellStyle name="Normal 3 2 3 3 2 2 5 2 3" xfId="10068"/>
    <cellStyle name="Normal 3 2 3 3 2 2 5 3" xfId="4718"/>
    <cellStyle name="Normal 3 2 3 3 2 2 5 3 2" xfId="11914"/>
    <cellStyle name="Normal 3 2 3 3 2 2 5 4" xfId="8316"/>
    <cellStyle name="Normal 3 2 3 3 2 2 6" xfId="1996"/>
    <cellStyle name="Normal 3 2 3 3 2 2 6 2" xfId="5594"/>
    <cellStyle name="Normal 3 2 3 3 2 2 6 2 2" xfId="12790"/>
    <cellStyle name="Normal 3 2 3 3 2 2 6 3" xfId="9192"/>
    <cellStyle name="Normal 3 2 3 3 2 2 7" xfId="3842"/>
    <cellStyle name="Normal 3 2 3 3 2 2 7 2" xfId="11038"/>
    <cellStyle name="Normal 3 2 3 3 2 2 8" xfId="7440"/>
    <cellStyle name="Normal 3 2 3 3 2 3" xfId="307"/>
    <cellStyle name="Normal 3 2 3 3 2 3 2" xfId="599"/>
    <cellStyle name="Normal 3 2 3 3 2 3 2 2" xfId="1478"/>
    <cellStyle name="Normal 3 2 3 3 2 3 2 2 2" xfId="3230"/>
    <cellStyle name="Normal 3 2 3 3 2 3 2 2 2 2" xfId="6828"/>
    <cellStyle name="Normal 3 2 3 3 2 3 2 2 2 2 2" xfId="14024"/>
    <cellStyle name="Normal 3 2 3 3 2 3 2 2 2 3" xfId="10426"/>
    <cellStyle name="Normal 3 2 3 3 2 3 2 2 3" xfId="5076"/>
    <cellStyle name="Normal 3 2 3 3 2 3 2 2 3 2" xfId="12272"/>
    <cellStyle name="Normal 3 2 3 3 2 3 2 2 4" xfId="8674"/>
    <cellStyle name="Normal 3 2 3 3 2 3 2 3" xfId="2354"/>
    <cellStyle name="Normal 3 2 3 3 2 3 2 3 2" xfId="5952"/>
    <cellStyle name="Normal 3 2 3 3 2 3 2 3 2 2" xfId="13148"/>
    <cellStyle name="Normal 3 2 3 3 2 3 2 3 3" xfId="9550"/>
    <cellStyle name="Normal 3 2 3 3 2 3 2 4" xfId="4200"/>
    <cellStyle name="Normal 3 2 3 3 2 3 2 4 2" xfId="11396"/>
    <cellStyle name="Normal 3 2 3 3 2 3 2 5" xfId="7798"/>
    <cellStyle name="Normal 3 2 3 3 2 3 3" xfId="894"/>
    <cellStyle name="Normal 3 2 3 3 2 3 3 2" xfId="1770"/>
    <cellStyle name="Normal 3 2 3 3 2 3 3 2 2" xfId="3522"/>
    <cellStyle name="Normal 3 2 3 3 2 3 3 2 2 2" xfId="7120"/>
    <cellStyle name="Normal 3 2 3 3 2 3 3 2 2 2 2" xfId="14316"/>
    <cellStyle name="Normal 3 2 3 3 2 3 3 2 2 3" xfId="10718"/>
    <cellStyle name="Normal 3 2 3 3 2 3 3 2 3" xfId="5368"/>
    <cellStyle name="Normal 3 2 3 3 2 3 3 2 3 2" xfId="12564"/>
    <cellStyle name="Normal 3 2 3 3 2 3 3 2 4" xfId="8966"/>
    <cellStyle name="Normal 3 2 3 3 2 3 3 3" xfId="2646"/>
    <cellStyle name="Normal 3 2 3 3 2 3 3 3 2" xfId="6244"/>
    <cellStyle name="Normal 3 2 3 3 2 3 3 3 2 2" xfId="13440"/>
    <cellStyle name="Normal 3 2 3 3 2 3 3 3 3" xfId="9842"/>
    <cellStyle name="Normal 3 2 3 3 2 3 3 4" xfId="4492"/>
    <cellStyle name="Normal 3 2 3 3 2 3 3 4 2" xfId="11688"/>
    <cellStyle name="Normal 3 2 3 3 2 3 3 5" xfId="8090"/>
    <cellStyle name="Normal 3 2 3 3 2 3 4" xfId="1186"/>
    <cellStyle name="Normal 3 2 3 3 2 3 4 2" xfId="2938"/>
    <cellStyle name="Normal 3 2 3 3 2 3 4 2 2" xfId="6536"/>
    <cellStyle name="Normal 3 2 3 3 2 3 4 2 2 2" xfId="13732"/>
    <cellStyle name="Normal 3 2 3 3 2 3 4 2 3" xfId="10134"/>
    <cellStyle name="Normal 3 2 3 3 2 3 4 3" xfId="4784"/>
    <cellStyle name="Normal 3 2 3 3 2 3 4 3 2" xfId="11980"/>
    <cellStyle name="Normal 3 2 3 3 2 3 4 4" xfId="8382"/>
    <cellStyle name="Normal 3 2 3 3 2 3 5" xfId="2062"/>
    <cellStyle name="Normal 3 2 3 3 2 3 5 2" xfId="5660"/>
    <cellStyle name="Normal 3 2 3 3 2 3 5 2 2" xfId="12856"/>
    <cellStyle name="Normal 3 2 3 3 2 3 5 3" xfId="9258"/>
    <cellStyle name="Normal 3 2 3 3 2 3 6" xfId="3908"/>
    <cellStyle name="Normal 3 2 3 3 2 3 6 2" xfId="11104"/>
    <cellStyle name="Normal 3 2 3 3 2 3 7" xfId="7506"/>
    <cellStyle name="Normal 3 2 3 3 2 4" xfId="453"/>
    <cellStyle name="Normal 3 2 3 3 2 4 2" xfId="1332"/>
    <cellStyle name="Normal 3 2 3 3 2 4 2 2" xfId="3084"/>
    <cellStyle name="Normal 3 2 3 3 2 4 2 2 2" xfId="6682"/>
    <cellStyle name="Normal 3 2 3 3 2 4 2 2 2 2" xfId="13878"/>
    <cellStyle name="Normal 3 2 3 3 2 4 2 2 3" xfId="10280"/>
    <cellStyle name="Normal 3 2 3 3 2 4 2 3" xfId="4930"/>
    <cellStyle name="Normal 3 2 3 3 2 4 2 3 2" xfId="12126"/>
    <cellStyle name="Normal 3 2 3 3 2 4 2 4" xfId="8528"/>
    <cellStyle name="Normal 3 2 3 3 2 4 3" xfId="2208"/>
    <cellStyle name="Normal 3 2 3 3 2 4 3 2" xfId="5806"/>
    <cellStyle name="Normal 3 2 3 3 2 4 3 2 2" xfId="13002"/>
    <cellStyle name="Normal 3 2 3 3 2 4 3 3" xfId="9404"/>
    <cellStyle name="Normal 3 2 3 3 2 4 4" xfId="4054"/>
    <cellStyle name="Normal 3 2 3 3 2 4 4 2" xfId="11250"/>
    <cellStyle name="Normal 3 2 3 3 2 4 5" xfId="7652"/>
    <cellStyle name="Normal 3 2 3 3 2 5" xfId="748"/>
    <cellStyle name="Normal 3 2 3 3 2 5 2" xfId="1624"/>
    <cellStyle name="Normal 3 2 3 3 2 5 2 2" xfId="3376"/>
    <cellStyle name="Normal 3 2 3 3 2 5 2 2 2" xfId="6974"/>
    <cellStyle name="Normal 3 2 3 3 2 5 2 2 2 2" xfId="14170"/>
    <cellStyle name="Normal 3 2 3 3 2 5 2 2 3" xfId="10572"/>
    <cellStyle name="Normal 3 2 3 3 2 5 2 3" xfId="5222"/>
    <cellStyle name="Normal 3 2 3 3 2 5 2 3 2" xfId="12418"/>
    <cellStyle name="Normal 3 2 3 3 2 5 2 4" xfId="8820"/>
    <cellStyle name="Normal 3 2 3 3 2 5 3" xfId="2500"/>
    <cellStyle name="Normal 3 2 3 3 2 5 3 2" xfId="6098"/>
    <cellStyle name="Normal 3 2 3 3 2 5 3 2 2" xfId="13294"/>
    <cellStyle name="Normal 3 2 3 3 2 5 3 3" xfId="9696"/>
    <cellStyle name="Normal 3 2 3 3 2 5 4" xfId="4346"/>
    <cellStyle name="Normal 3 2 3 3 2 5 4 2" xfId="11542"/>
    <cellStyle name="Normal 3 2 3 3 2 5 5" xfId="7944"/>
    <cellStyle name="Normal 3 2 3 3 2 6" xfId="1040"/>
    <cellStyle name="Normal 3 2 3 3 2 6 2" xfId="2792"/>
    <cellStyle name="Normal 3 2 3 3 2 6 2 2" xfId="6390"/>
    <cellStyle name="Normal 3 2 3 3 2 6 2 2 2" xfId="13586"/>
    <cellStyle name="Normal 3 2 3 3 2 6 2 3" xfId="9988"/>
    <cellStyle name="Normal 3 2 3 3 2 6 3" xfId="4638"/>
    <cellStyle name="Normal 3 2 3 3 2 6 3 2" xfId="11834"/>
    <cellStyle name="Normal 3 2 3 3 2 6 4" xfId="8236"/>
    <cellStyle name="Normal 3 2 3 3 2 7" xfId="1916"/>
    <cellStyle name="Normal 3 2 3 3 2 7 2" xfId="5514"/>
    <cellStyle name="Normal 3 2 3 3 2 7 2 2" xfId="12710"/>
    <cellStyle name="Normal 3 2 3 3 2 7 3" xfId="9112"/>
    <cellStyle name="Normal 3 2 3 3 2 8" xfId="3682"/>
    <cellStyle name="Normal 3 2 3 3 2 8 2" xfId="7280"/>
    <cellStyle name="Normal 3 2 3 3 2 8 2 2" xfId="14476"/>
    <cellStyle name="Normal 3 2 3 3 2 8 3" xfId="10878"/>
    <cellStyle name="Normal 3 2 3 3 2 9" xfId="3762"/>
    <cellStyle name="Normal 3 2 3 3 2 9 2" xfId="10958"/>
    <cellStyle name="Normal 3 2 3 3 3" xfId="90"/>
    <cellStyle name="Normal 3 2 3 3 3 10" xfId="7382"/>
    <cellStyle name="Normal 3 2 3 3 3 11" xfId="177"/>
    <cellStyle name="Normal 3 2 3 3 3 2" xfId="262"/>
    <cellStyle name="Normal 3 2 3 3 3 2 2" xfId="409"/>
    <cellStyle name="Normal 3 2 3 3 3 2 2 2" xfId="701"/>
    <cellStyle name="Normal 3 2 3 3 3 2 2 2 2" xfId="1580"/>
    <cellStyle name="Normal 3 2 3 3 3 2 2 2 2 2" xfId="3332"/>
    <cellStyle name="Normal 3 2 3 3 3 2 2 2 2 2 2" xfId="6930"/>
    <cellStyle name="Normal 3 2 3 3 3 2 2 2 2 2 2 2" xfId="14126"/>
    <cellStyle name="Normal 3 2 3 3 3 2 2 2 2 2 3" xfId="10528"/>
    <cellStyle name="Normal 3 2 3 3 3 2 2 2 2 3" xfId="5178"/>
    <cellStyle name="Normal 3 2 3 3 3 2 2 2 2 3 2" xfId="12374"/>
    <cellStyle name="Normal 3 2 3 3 3 2 2 2 2 4" xfId="8776"/>
    <cellStyle name="Normal 3 2 3 3 3 2 2 2 3" xfId="2456"/>
    <cellStyle name="Normal 3 2 3 3 3 2 2 2 3 2" xfId="6054"/>
    <cellStyle name="Normal 3 2 3 3 3 2 2 2 3 2 2" xfId="13250"/>
    <cellStyle name="Normal 3 2 3 3 3 2 2 2 3 3" xfId="9652"/>
    <cellStyle name="Normal 3 2 3 3 3 2 2 2 4" xfId="4302"/>
    <cellStyle name="Normal 3 2 3 3 3 2 2 2 4 2" xfId="11498"/>
    <cellStyle name="Normal 3 2 3 3 3 2 2 2 5" xfId="7900"/>
    <cellStyle name="Normal 3 2 3 3 3 2 2 3" xfId="996"/>
    <cellStyle name="Normal 3 2 3 3 3 2 2 3 2" xfId="1872"/>
    <cellStyle name="Normal 3 2 3 3 3 2 2 3 2 2" xfId="3624"/>
    <cellStyle name="Normal 3 2 3 3 3 2 2 3 2 2 2" xfId="7222"/>
    <cellStyle name="Normal 3 2 3 3 3 2 2 3 2 2 2 2" xfId="14418"/>
    <cellStyle name="Normal 3 2 3 3 3 2 2 3 2 2 3" xfId="10820"/>
    <cellStyle name="Normal 3 2 3 3 3 2 2 3 2 3" xfId="5470"/>
    <cellStyle name="Normal 3 2 3 3 3 2 2 3 2 3 2" xfId="12666"/>
    <cellStyle name="Normal 3 2 3 3 3 2 2 3 2 4" xfId="9068"/>
    <cellStyle name="Normal 3 2 3 3 3 2 2 3 3" xfId="2748"/>
    <cellStyle name="Normal 3 2 3 3 3 2 2 3 3 2" xfId="6346"/>
    <cellStyle name="Normal 3 2 3 3 3 2 2 3 3 2 2" xfId="13542"/>
    <cellStyle name="Normal 3 2 3 3 3 2 2 3 3 3" xfId="9944"/>
    <cellStyle name="Normal 3 2 3 3 3 2 2 3 4" xfId="4594"/>
    <cellStyle name="Normal 3 2 3 3 3 2 2 3 4 2" xfId="11790"/>
    <cellStyle name="Normal 3 2 3 3 3 2 2 3 5" xfId="8192"/>
    <cellStyle name="Normal 3 2 3 3 3 2 2 4" xfId="1288"/>
    <cellStyle name="Normal 3 2 3 3 3 2 2 4 2" xfId="3040"/>
    <cellStyle name="Normal 3 2 3 3 3 2 2 4 2 2" xfId="6638"/>
    <cellStyle name="Normal 3 2 3 3 3 2 2 4 2 2 2" xfId="13834"/>
    <cellStyle name="Normal 3 2 3 3 3 2 2 4 2 3" xfId="10236"/>
    <cellStyle name="Normal 3 2 3 3 3 2 2 4 3" xfId="4886"/>
    <cellStyle name="Normal 3 2 3 3 3 2 2 4 3 2" xfId="12082"/>
    <cellStyle name="Normal 3 2 3 3 3 2 2 4 4" xfId="8484"/>
    <cellStyle name="Normal 3 2 3 3 3 2 2 5" xfId="2164"/>
    <cellStyle name="Normal 3 2 3 3 3 2 2 5 2" xfId="5762"/>
    <cellStyle name="Normal 3 2 3 3 3 2 2 5 2 2" xfId="12958"/>
    <cellStyle name="Normal 3 2 3 3 3 2 2 5 3" xfId="9360"/>
    <cellStyle name="Normal 3 2 3 3 3 2 2 6" xfId="4010"/>
    <cellStyle name="Normal 3 2 3 3 3 2 2 6 2" xfId="11206"/>
    <cellStyle name="Normal 3 2 3 3 3 2 2 7" xfId="7608"/>
    <cellStyle name="Normal 3 2 3 3 3 2 3" xfId="555"/>
    <cellStyle name="Normal 3 2 3 3 3 2 3 2" xfId="1434"/>
    <cellStyle name="Normal 3 2 3 3 3 2 3 2 2" xfId="3186"/>
    <cellStyle name="Normal 3 2 3 3 3 2 3 2 2 2" xfId="6784"/>
    <cellStyle name="Normal 3 2 3 3 3 2 3 2 2 2 2" xfId="13980"/>
    <cellStyle name="Normal 3 2 3 3 3 2 3 2 2 3" xfId="10382"/>
    <cellStyle name="Normal 3 2 3 3 3 2 3 2 3" xfId="5032"/>
    <cellStyle name="Normal 3 2 3 3 3 2 3 2 3 2" xfId="12228"/>
    <cellStyle name="Normal 3 2 3 3 3 2 3 2 4" xfId="8630"/>
    <cellStyle name="Normal 3 2 3 3 3 2 3 3" xfId="2310"/>
    <cellStyle name="Normal 3 2 3 3 3 2 3 3 2" xfId="5908"/>
    <cellStyle name="Normal 3 2 3 3 3 2 3 3 2 2" xfId="13104"/>
    <cellStyle name="Normal 3 2 3 3 3 2 3 3 3" xfId="9506"/>
    <cellStyle name="Normal 3 2 3 3 3 2 3 4" xfId="4156"/>
    <cellStyle name="Normal 3 2 3 3 3 2 3 4 2" xfId="11352"/>
    <cellStyle name="Normal 3 2 3 3 3 2 3 5" xfId="7754"/>
    <cellStyle name="Normal 3 2 3 3 3 2 4" xfId="850"/>
    <cellStyle name="Normal 3 2 3 3 3 2 4 2" xfId="1726"/>
    <cellStyle name="Normal 3 2 3 3 3 2 4 2 2" xfId="3478"/>
    <cellStyle name="Normal 3 2 3 3 3 2 4 2 2 2" xfId="7076"/>
    <cellStyle name="Normal 3 2 3 3 3 2 4 2 2 2 2" xfId="14272"/>
    <cellStyle name="Normal 3 2 3 3 3 2 4 2 2 3" xfId="10674"/>
    <cellStyle name="Normal 3 2 3 3 3 2 4 2 3" xfId="5324"/>
    <cellStyle name="Normal 3 2 3 3 3 2 4 2 3 2" xfId="12520"/>
    <cellStyle name="Normal 3 2 3 3 3 2 4 2 4" xfId="8922"/>
    <cellStyle name="Normal 3 2 3 3 3 2 4 3" xfId="2602"/>
    <cellStyle name="Normal 3 2 3 3 3 2 4 3 2" xfId="6200"/>
    <cellStyle name="Normal 3 2 3 3 3 2 4 3 2 2" xfId="13396"/>
    <cellStyle name="Normal 3 2 3 3 3 2 4 3 3" xfId="9798"/>
    <cellStyle name="Normal 3 2 3 3 3 2 4 4" xfId="4448"/>
    <cellStyle name="Normal 3 2 3 3 3 2 4 4 2" xfId="11644"/>
    <cellStyle name="Normal 3 2 3 3 3 2 4 5" xfId="8046"/>
    <cellStyle name="Normal 3 2 3 3 3 2 5" xfId="1142"/>
    <cellStyle name="Normal 3 2 3 3 3 2 5 2" xfId="2894"/>
    <cellStyle name="Normal 3 2 3 3 3 2 5 2 2" xfId="6492"/>
    <cellStyle name="Normal 3 2 3 3 3 2 5 2 2 2" xfId="13688"/>
    <cellStyle name="Normal 3 2 3 3 3 2 5 2 3" xfId="10090"/>
    <cellStyle name="Normal 3 2 3 3 3 2 5 3" xfId="4740"/>
    <cellStyle name="Normal 3 2 3 3 3 2 5 3 2" xfId="11936"/>
    <cellStyle name="Normal 3 2 3 3 3 2 5 4" xfId="8338"/>
    <cellStyle name="Normal 3 2 3 3 3 2 6" xfId="2018"/>
    <cellStyle name="Normal 3 2 3 3 3 2 6 2" xfId="5616"/>
    <cellStyle name="Normal 3 2 3 3 3 2 6 2 2" xfId="12812"/>
    <cellStyle name="Normal 3 2 3 3 3 2 6 3" xfId="9214"/>
    <cellStyle name="Normal 3 2 3 3 3 2 7" xfId="3864"/>
    <cellStyle name="Normal 3 2 3 3 3 2 7 2" xfId="11060"/>
    <cellStyle name="Normal 3 2 3 3 3 2 8" xfId="7462"/>
    <cellStyle name="Normal 3 2 3 3 3 3" xfId="329"/>
    <cellStyle name="Normal 3 2 3 3 3 3 2" xfId="621"/>
    <cellStyle name="Normal 3 2 3 3 3 3 2 2" xfId="1500"/>
    <cellStyle name="Normal 3 2 3 3 3 3 2 2 2" xfId="3252"/>
    <cellStyle name="Normal 3 2 3 3 3 3 2 2 2 2" xfId="6850"/>
    <cellStyle name="Normal 3 2 3 3 3 3 2 2 2 2 2" xfId="14046"/>
    <cellStyle name="Normal 3 2 3 3 3 3 2 2 2 3" xfId="10448"/>
    <cellStyle name="Normal 3 2 3 3 3 3 2 2 3" xfId="5098"/>
    <cellStyle name="Normal 3 2 3 3 3 3 2 2 3 2" xfId="12294"/>
    <cellStyle name="Normal 3 2 3 3 3 3 2 2 4" xfId="8696"/>
    <cellStyle name="Normal 3 2 3 3 3 3 2 3" xfId="2376"/>
    <cellStyle name="Normal 3 2 3 3 3 3 2 3 2" xfId="5974"/>
    <cellStyle name="Normal 3 2 3 3 3 3 2 3 2 2" xfId="13170"/>
    <cellStyle name="Normal 3 2 3 3 3 3 2 3 3" xfId="9572"/>
    <cellStyle name="Normal 3 2 3 3 3 3 2 4" xfId="4222"/>
    <cellStyle name="Normal 3 2 3 3 3 3 2 4 2" xfId="11418"/>
    <cellStyle name="Normal 3 2 3 3 3 3 2 5" xfId="7820"/>
    <cellStyle name="Normal 3 2 3 3 3 3 3" xfId="916"/>
    <cellStyle name="Normal 3 2 3 3 3 3 3 2" xfId="1792"/>
    <cellStyle name="Normal 3 2 3 3 3 3 3 2 2" xfId="3544"/>
    <cellStyle name="Normal 3 2 3 3 3 3 3 2 2 2" xfId="7142"/>
    <cellStyle name="Normal 3 2 3 3 3 3 3 2 2 2 2" xfId="14338"/>
    <cellStyle name="Normal 3 2 3 3 3 3 3 2 2 3" xfId="10740"/>
    <cellStyle name="Normal 3 2 3 3 3 3 3 2 3" xfId="5390"/>
    <cellStyle name="Normal 3 2 3 3 3 3 3 2 3 2" xfId="12586"/>
    <cellStyle name="Normal 3 2 3 3 3 3 3 2 4" xfId="8988"/>
    <cellStyle name="Normal 3 2 3 3 3 3 3 3" xfId="2668"/>
    <cellStyle name="Normal 3 2 3 3 3 3 3 3 2" xfId="6266"/>
    <cellStyle name="Normal 3 2 3 3 3 3 3 3 2 2" xfId="13462"/>
    <cellStyle name="Normal 3 2 3 3 3 3 3 3 3" xfId="9864"/>
    <cellStyle name="Normal 3 2 3 3 3 3 3 4" xfId="4514"/>
    <cellStyle name="Normal 3 2 3 3 3 3 3 4 2" xfId="11710"/>
    <cellStyle name="Normal 3 2 3 3 3 3 3 5" xfId="8112"/>
    <cellStyle name="Normal 3 2 3 3 3 3 4" xfId="1208"/>
    <cellStyle name="Normal 3 2 3 3 3 3 4 2" xfId="2960"/>
    <cellStyle name="Normal 3 2 3 3 3 3 4 2 2" xfId="6558"/>
    <cellStyle name="Normal 3 2 3 3 3 3 4 2 2 2" xfId="13754"/>
    <cellStyle name="Normal 3 2 3 3 3 3 4 2 3" xfId="10156"/>
    <cellStyle name="Normal 3 2 3 3 3 3 4 3" xfId="4806"/>
    <cellStyle name="Normal 3 2 3 3 3 3 4 3 2" xfId="12002"/>
    <cellStyle name="Normal 3 2 3 3 3 3 4 4" xfId="8404"/>
    <cellStyle name="Normal 3 2 3 3 3 3 5" xfId="2084"/>
    <cellStyle name="Normal 3 2 3 3 3 3 5 2" xfId="5682"/>
    <cellStyle name="Normal 3 2 3 3 3 3 5 2 2" xfId="12878"/>
    <cellStyle name="Normal 3 2 3 3 3 3 5 3" xfId="9280"/>
    <cellStyle name="Normal 3 2 3 3 3 3 6" xfId="3930"/>
    <cellStyle name="Normal 3 2 3 3 3 3 6 2" xfId="11126"/>
    <cellStyle name="Normal 3 2 3 3 3 3 7" xfId="7528"/>
    <cellStyle name="Normal 3 2 3 3 3 4" xfId="475"/>
    <cellStyle name="Normal 3 2 3 3 3 4 2" xfId="1354"/>
    <cellStyle name="Normal 3 2 3 3 3 4 2 2" xfId="3106"/>
    <cellStyle name="Normal 3 2 3 3 3 4 2 2 2" xfId="6704"/>
    <cellStyle name="Normal 3 2 3 3 3 4 2 2 2 2" xfId="13900"/>
    <cellStyle name="Normal 3 2 3 3 3 4 2 2 3" xfId="10302"/>
    <cellStyle name="Normal 3 2 3 3 3 4 2 3" xfId="4952"/>
    <cellStyle name="Normal 3 2 3 3 3 4 2 3 2" xfId="12148"/>
    <cellStyle name="Normal 3 2 3 3 3 4 2 4" xfId="8550"/>
    <cellStyle name="Normal 3 2 3 3 3 4 3" xfId="2230"/>
    <cellStyle name="Normal 3 2 3 3 3 4 3 2" xfId="5828"/>
    <cellStyle name="Normal 3 2 3 3 3 4 3 2 2" xfId="13024"/>
    <cellStyle name="Normal 3 2 3 3 3 4 3 3" xfId="9426"/>
    <cellStyle name="Normal 3 2 3 3 3 4 4" xfId="4076"/>
    <cellStyle name="Normal 3 2 3 3 3 4 4 2" xfId="11272"/>
    <cellStyle name="Normal 3 2 3 3 3 4 5" xfId="7674"/>
    <cellStyle name="Normal 3 2 3 3 3 5" xfId="770"/>
    <cellStyle name="Normal 3 2 3 3 3 5 2" xfId="1646"/>
    <cellStyle name="Normal 3 2 3 3 3 5 2 2" xfId="3398"/>
    <cellStyle name="Normal 3 2 3 3 3 5 2 2 2" xfId="6996"/>
    <cellStyle name="Normal 3 2 3 3 3 5 2 2 2 2" xfId="14192"/>
    <cellStyle name="Normal 3 2 3 3 3 5 2 2 3" xfId="10594"/>
    <cellStyle name="Normal 3 2 3 3 3 5 2 3" xfId="5244"/>
    <cellStyle name="Normal 3 2 3 3 3 5 2 3 2" xfId="12440"/>
    <cellStyle name="Normal 3 2 3 3 3 5 2 4" xfId="8842"/>
    <cellStyle name="Normal 3 2 3 3 3 5 3" xfId="2522"/>
    <cellStyle name="Normal 3 2 3 3 3 5 3 2" xfId="6120"/>
    <cellStyle name="Normal 3 2 3 3 3 5 3 2 2" xfId="13316"/>
    <cellStyle name="Normal 3 2 3 3 3 5 3 3" xfId="9718"/>
    <cellStyle name="Normal 3 2 3 3 3 5 4" xfId="4368"/>
    <cellStyle name="Normal 3 2 3 3 3 5 4 2" xfId="11564"/>
    <cellStyle name="Normal 3 2 3 3 3 5 5" xfId="7966"/>
    <cellStyle name="Normal 3 2 3 3 3 6" xfId="1062"/>
    <cellStyle name="Normal 3 2 3 3 3 6 2" xfId="2814"/>
    <cellStyle name="Normal 3 2 3 3 3 6 2 2" xfId="6412"/>
    <cellStyle name="Normal 3 2 3 3 3 6 2 2 2" xfId="13608"/>
    <cellStyle name="Normal 3 2 3 3 3 6 2 3" xfId="10010"/>
    <cellStyle name="Normal 3 2 3 3 3 6 3" xfId="4660"/>
    <cellStyle name="Normal 3 2 3 3 3 6 3 2" xfId="11856"/>
    <cellStyle name="Normal 3 2 3 3 3 6 4" xfId="8258"/>
    <cellStyle name="Normal 3 2 3 3 3 7" xfId="1938"/>
    <cellStyle name="Normal 3 2 3 3 3 7 2" xfId="5536"/>
    <cellStyle name="Normal 3 2 3 3 3 7 2 2" xfId="12732"/>
    <cellStyle name="Normal 3 2 3 3 3 7 3" xfId="9134"/>
    <cellStyle name="Normal 3 2 3 3 3 8" xfId="3704"/>
    <cellStyle name="Normal 3 2 3 3 3 8 2" xfId="7302"/>
    <cellStyle name="Normal 3 2 3 3 3 8 2 2" xfId="14498"/>
    <cellStyle name="Normal 3 2 3 3 3 8 3" xfId="10900"/>
    <cellStyle name="Normal 3 2 3 3 3 9" xfId="3784"/>
    <cellStyle name="Normal 3 2 3 3 3 9 2" xfId="10980"/>
    <cellStyle name="Normal 3 2 3 3 4" xfId="217"/>
    <cellStyle name="Normal 3 2 3 3 4 2" xfId="365"/>
    <cellStyle name="Normal 3 2 3 3 4 2 2" xfId="657"/>
    <cellStyle name="Normal 3 2 3 3 4 2 2 2" xfId="1536"/>
    <cellStyle name="Normal 3 2 3 3 4 2 2 2 2" xfId="3288"/>
    <cellStyle name="Normal 3 2 3 3 4 2 2 2 2 2" xfId="6886"/>
    <cellStyle name="Normal 3 2 3 3 4 2 2 2 2 2 2" xfId="14082"/>
    <cellStyle name="Normal 3 2 3 3 4 2 2 2 2 3" xfId="10484"/>
    <cellStyle name="Normal 3 2 3 3 4 2 2 2 3" xfId="5134"/>
    <cellStyle name="Normal 3 2 3 3 4 2 2 2 3 2" xfId="12330"/>
    <cellStyle name="Normal 3 2 3 3 4 2 2 2 4" xfId="8732"/>
    <cellStyle name="Normal 3 2 3 3 4 2 2 3" xfId="2412"/>
    <cellStyle name="Normal 3 2 3 3 4 2 2 3 2" xfId="6010"/>
    <cellStyle name="Normal 3 2 3 3 4 2 2 3 2 2" xfId="13206"/>
    <cellStyle name="Normal 3 2 3 3 4 2 2 3 3" xfId="9608"/>
    <cellStyle name="Normal 3 2 3 3 4 2 2 4" xfId="4258"/>
    <cellStyle name="Normal 3 2 3 3 4 2 2 4 2" xfId="11454"/>
    <cellStyle name="Normal 3 2 3 3 4 2 2 5" xfId="7856"/>
    <cellStyle name="Normal 3 2 3 3 4 2 3" xfId="952"/>
    <cellStyle name="Normal 3 2 3 3 4 2 3 2" xfId="1828"/>
    <cellStyle name="Normal 3 2 3 3 4 2 3 2 2" xfId="3580"/>
    <cellStyle name="Normal 3 2 3 3 4 2 3 2 2 2" xfId="7178"/>
    <cellStyle name="Normal 3 2 3 3 4 2 3 2 2 2 2" xfId="14374"/>
    <cellStyle name="Normal 3 2 3 3 4 2 3 2 2 3" xfId="10776"/>
    <cellStyle name="Normal 3 2 3 3 4 2 3 2 3" xfId="5426"/>
    <cellStyle name="Normal 3 2 3 3 4 2 3 2 3 2" xfId="12622"/>
    <cellStyle name="Normal 3 2 3 3 4 2 3 2 4" xfId="9024"/>
    <cellStyle name="Normal 3 2 3 3 4 2 3 3" xfId="2704"/>
    <cellStyle name="Normal 3 2 3 3 4 2 3 3 2" xfId="6302"/>
    <cellStyle name="Normal 3 2 3 3 4 2 3 3 2 2" xfId="13498"/>
    <cellStyle name="Normal 3 2 3 3 4 2 3 3 3" xfId="9900"/>
    <cellStyle name="Normal 3 2 3 3 4 2 3 4" xfId="4550"/>
    <cellStyle name="Normal 3 2 3 3 4 2 3 4 2" xfId="11746"/>
    <cellStyle name="Normal 3 2 3 3 4 2 3 5" xfId="8148"/>
    <cellStyle name="Normal 3 2 3 3 4 2 4" xfId="1244"/>
    <cellStyle name="Normal 3 2 3 3 4 2 4 2" xfId="2996"/>
    <cellStyle name="Normal 3 2 3 3 4 2 4 2 2" xfId="6594"/>
    <cellStyle name="Normal 3 2 3 3 4 2 4 2 2 2" xfId="13790"/>
    <cellStyle name="Normal 3 2 3 3 4 2 4 2 3" xfId="10192"/>
    <cellStyle name="Normal 3 2 3 3 4 2 4 3" xfId="4842"/>
    <cellStyle name="Normal 3 2 3 3 4 2 4 3 2" xfId="12038"/>
    <cellStyle name="Normal 3 2 3 3 4 2 4 4" xfId="8440"/>
    <cellStyle name="Normal 3 2 3 3 4 2 5" xfId="2120"/>
    <cellStyle name="Normal 3 2 3 3 4 2 5 2" xfId="5718"/>
    <cellStyle name="Normal 3 2 3 3 4 2 5 2 2" xfId="12914"/>
    <cellStyle name="Normal 3 2 3 3 4 2 5 3" xfId="9316"/>
    <cellStyle name="Normal 3 2 3 3 4 2 6" xfId="3966"/>
    <cellStyle name="Normal 3 2 3 3 4 2 6 2" xfId="11162"/>
    <cellStyle name="Normal 3 2 3 3 4 2 7" xfId="7564"/>
    <cellStyle name="Normal 3 2 3 3 4 3" xfId="511"/>
    <cellStyle name="Normal 3 2 3 3 4 3 2" xfId="1390"/>
    <cellStyle name="Normal 3 2 3 3 4 3 2 2" xfId="3142"/>
    <cellStyle name="Normal 3 2 3 3 4 3 2 2 2" xfId="6740"/>
    <cellStyle name="Normal 3 2 3 3 4 3 2 2 2 2" xfId="13936"/>
    <cellStyle name="Normal 3 2 3 3 4 3 2 2 3" xfId="10338"/>
    <cellStyle name="Normal 3 2 3 3 4 3 2 3" xfId="4988"/>
    <cellStyle name="Normal 3 2 3 3 4 3 2 3 2" xfId="12184"/>
    <cellStyle name="Normal 3 2 3 3 4 3 2 4" xfId="8586"/>
    <cellStyle name="Normal 3 2 3 3 4 3 3" xfId="2266"/>
    <cellStyle name="Normal 3 2 3 3 4 3 3 2" xfId="5864"/>
    <cellStyle name="Normal 3 2 3 3 4 3 3 2 2" xfId="13060"/>
    <cellStyle name="Normal 3 2 3 3 4 3 3 3" xfId="9462"/>
    <cellStyle name="Normal 3 2 3 3 4 3 4" xfId="4112"/>
    <cellStyle name="Normal 3 2 3 3 4 3 4 2" xfId="11308"/>
    <cellStyle name="Normal 3 2 3 3 4 3 5" xfId="7710"/>
    <cellStyle name="Normal 3 2 3 3 4 4" xfId="806"/>
    <cellStyle name="Normal 3 2 3 3 4 4 2" xfId="1682"/>
    <cellStyle name="Normal 3 2 3 3 4 4 2 2" xfId="3434"/>
    <cellStyle name="Normal 3 2 3 3 4 4 2 2 2" xfId="7032"/>
    <cellStyle name="Normal 3 2 3 3 4 4 2 2 2 2" xfId="14228"/>
    <cellStyle name="Normal 3 2 3 3 4 4 2 2 3" xfId="10630"/>
    <cellStyle name="Normal 3 2 3 3 4 4 2 3" xfId="5280"/>
    <cellStyle name="Normal 3 2 3 3 4 4 2 3 2" xfId="12476"/>
    <cellStyle name="Normal 3 2 3 3 4 4 2 4" xfId="8878"/>
    <cellStyle name="Normal 3 2 3 3 4 4 3" xfId="2558"/>
    <cellStyle name="Normal 3 2 3 3 4 4 3 2" xfId="6156"/>
    <cellStyle name="Normal 3 2 3 3 4 4 3 2 2" xfId="13352"/>
    <cellStyle name="Normal 3 2 3 3 4 4 3 3" xfId="9754"/>
    <cellStyle name="Normal 3 2 3 3 4 4 4" xfId="4404"/>
    <cellStyle name="Normal 3 2 3 3 4 4 4 2" xfId="11600"/>
    <cellStyle name="Normal 3 2 3 3 4 4 5" xfId="8002"/>
    <cellStyle name="Normal 3 2 3 3 4 5" xfId="1098"/>
    <cellStyle name="Normal 3 2 3 3 4 5 2" xfId="2850"/>
    <cellStyle name="Normal 3 2 3 3 4 5 2 2" xfId="6448"/>
    <cellStyle name="Normal 3 2 3 3 4 5 2 2 2" xfId="13644"/>
    <cellStyle name="Normal 3 2 3 3 4 5 2 3" xfId="10046"/>
    <cellStyle name="Normal 3 2 3 3 4 5 3" xfId="4696"/>
    <cellStyle name="Normal 3 2 3 3 4 5 3 2" xfId="11892"/>
    <cellStyle name="Normal 3 2 3 3 4 5 4" xfId="8294"/>
    <cellStyle name="Normal 3 2 3 3 4 6" xfId="1974"/>
    <cellStyle name="Normal 3 2 3 3 4 6 2" xfId="5572"/>
    <cellStyle name="Normal 3 2 3 3 4 6 2 2" xfId="12768"/>
    <cellStyle name="Normal 3 2 3 3 4 6 3" xfId="9170"/>
    <cellStyle name="Normal 3 2 3 3 4 7" xfId="3820"/>
    <cellStyle name="Normal 3 2 3 3 4 7 2" xfId="11016"/>
    <cellStyle name="Normal 3 2 3 3 4 8" xfId="7418"/>
    <cellStyle name="Normal 3 2 3 3 5" xfId="285"/>
    <cellStyle name="Normal 3 2 3 3 5 2" xfId="577"/>
    <cellStyle name="Normal 3 2 3 3 5 2 2" xfId="1456"/>
    <cellStyle name="Normal 3 2 3 3 5 2 2 2" xfId="3208"/>
    <cellStyle name="Normal 3 2 3 3 5 2 2 2 2" xfId="6806"/>
    <cellStyle name="Normal 3 2 3 3 5 2 2 2 2 2" xfId="14002"/>
    <cellStyle name="Normal 3 2 3 3 5 2 2 2 3" xfId="10404"/>
    <cellStyle name="Normal 3 2 3 3 5 2 2 3" xfId="5054"/>
    <cellStyle name="Normal 3 2 3 3 5 2 2 3 2" xfId="12250"/>
    <cellStyle name="Normal 3 2 3 3 5 2 2 4" xfId="8652"/>
    <cellStyle name="Normal 3 2 3 3 5 2 3" xfId="2332"/>
    <cellStyle name="Normal 3 2 3 3 5 2 3 2" xfId="5930"/>
    <cellStyle name="Normal 3 2 3 3 5 2 3 2 2" xfId="13126"/>
    <cellStyle name="Normal 3 2 3 3 5 2 3 3" xfId="9528"/>
    <cellStyle name="Normal 3 2 3 3 5 2 4" xfId="4178"/>
    <cellStyle name="Normal 3 2 3 3 5 2 4 2" xfId="11374"/>
    <cellStyle name="Normal 3 2 3 3 5 2 5" xfId="7776"/>
    <cellStyle name="Normal 3 2 3 3 5 3" xfId="872"/>
    <cellStyle name="Normal 3 2 3 3 5 3 2" xfId="1748"/>
    <cellStyle name="Normal 3 2 3 3 5 3 2 2" xfId="3500"/>
    <cellStyle name="Normal 3 2 3 3 5 3 2 2 2" xfId="7098"/>
    <cellStyle name="Normal 3 2 3 3 5 3 2 2 2 2" xfId="14294"/>
    <cellStyle name="Normal 3 2 3 3 5 3 2 2 3" xfId="10696"/>
    <cellStyle name="Normal 3 2 3 3 5 3 2 3" xfId="5346"/>
    <cellStyle name="Normal 3 2 3 3 5 3 2 3 2" xfId="12542"/>
    <cellStyle name="Normal 3 2 3 3 5 3 2 4" xfId="8944"/>
    <cellStyle name="Normal 3 2 3 3 5 3 3" xfId="2624"/>
    <cellStyle name="Normal 3 2 3 3 5 3 3 2" xfId="6222"/>
    <cellStyle name="Normal 3 2 3 3 5 3 3 2 2" xfId="13418"/>
    <cellStyle name="Normal 3 2 3 3 5 3 3 3" xfId="9820"/>
    <cellStyle name="Normal 3 2 3 3 5 3 4" xfId="4470"/>
    <cellStyle name="Normal 3 2 3 3 5 3 4 2" xfId="11666"/>
    <cellStyle name="Normal 3 2 3 3 5 3 5" xfId="8068"/>
    <cellStyle name="Normal 3 2 3 3 5 4" xfId="1164"/>
    <cellStyle name="Normal 3 2 3 3 5 4 2" xfId="2916"/>
    <cellStyle name="Normal 3 2 3 3 5 4 2 2" xfId="6514"/>
    <cellStyle name="Normal 3 2 3 3 5 4 2 2 2" xfId="13710"/>
    <cellStyle name="Normal 3 2 3 3 5 4 2 3" xfId="10112"/>
    <cellStyle name="Normal 3 2 3 3 5 4 3" xfId="4762"/>
    <cellStyle name="Normal 3 2 3 3 5 4 3 2" xfId="11958"/>
    <cellStyle name="Normal 3 2 3 3 5 4 4" xfId="8360"/>
    <cellStyle name="Normal 3 2 3 3 5 5" xfId="2040"/>
    <cellStyle name="Normal 3 2 3 3 5 5 2" xfId="5638"/>
    <cellStyle name="Normal 3 2 3 3 5 5 2 2" xfId="12834"/>
    <cellStyle name="Normal 3 2 3 3 5 5 3" xfId="9236"/>
    <cellStyle name="Normal 3 2 3 3 5 6" xfId="3886"/>
    <cellStyle name="Normal 3 2 3 3 5 6 2" xfId="11082"/>
    <cellStyle name="Normal 3 2 3 3 5 7" xfId="7484"/>
    <cellStyle name="Normal 3 2 3 3 6" xfId="431"/>
    <cellStyle name="Normal 3 2 3 3 6 2" xfId="1310"/>
    <cellStyle name="Normal 3 2 3 3 6 2 2" xfId="3062"/>
    <cellStyle name="Normal 3 2 3 3 6 2 2 2" xfId="6660"/>
    <cellStyle name="Normal 3 2 3 3 6 2 2 2 2" xfId="13856"/>
    <cellStyle name="Normal 3 2 3 3 6 2 2 3" xfId="10258"/>
    <cellStyle name="Normal 3 2 3 3 6 2 3" xfId="4908"/>
    <cellStyle name="Normal 3 2 3 3 6 2 3 2" xfId="12104"/>
    <cellStyle name="Normal 3 2 3 3 6 2 4" xfId="8506"/>
    <cellStyle name="Normal 3 2 3 3 6 3" xfId="2186"/>
    <cellStyle name="Normal 3 2 3 3 6 3 2" xfId="5784"/>
    <cellStyle name="Normal 3 2 3 3 6 3 2 2" xfId="12980"/>
    <cellStyle name="Normal 3 2 3 3 6 3 3" xfId="9382"/>
    <cellStyle name="Normal 3 2 3 3 6 4" xfId="4032"/>
    <cellStyle name="Normal 3 2 3 3 6 4 2" xfId="11228"/>
    <cellStyle name="Normal 3 2 3 3 6 5" xfId="7630"/>
    <cellStyle name="Normal 3 2 3 3 7" xfId="726"/>
    <cellStyle name="Normal 3 2 3 3 7 2" xfId="1602"/>
    <cellStyle name="Normal 3 2 3 3 7 2 2" xfId="3354"/>
    <cellStyle name="Normal 3 2 3 3 7 2 2 2" xfId="6952"/>
    <cellStyle name="Normal 3 2 3 3 7 2 2 2 2" xfId="14148"/>
    <cellStyle name="Normal 3 2 3 3 7 2 2 3" xfId="10550"/>
    <cellStyle name="Normal 3 2 3 3 7 2 3" xfId="5200"/>
    <cellStyle name="Normal 3 2 3 3 7 2 3 2" xfId="12396"/>
    <cellStyle name="Normal 3 2 3 3 7 2 4" xfId="8798"/>
    <cellStyle name="Normal 3 2 3 3 7 3" xfId="2478"/>
    <cellStyle name="Normal 3 2 3 3 7 3 2" xfId="6076"/>
    <cellStyle name="Normal 3 2 3 3 7 3 2 2" xfId="13272"/>
    <cellStyle name="Normal 3 2 3 3 7 3 3" xfId="9674"/>
    <cellStyle name="Normal 3 2 3 3 7 4" xfId="4324"/>
    <cellStyle name="Normal 3 2 3 3 7 4 2" xfId="11520"/>
    <cellStyle name="Normal 3 2 3 3 7 5" xfId="7922"/>
    <cellStyle name="Normal 3 2 3 3 8" xfId="1018"/>
    <cellStyle name="Normal 3 2 3 3 8 2" xfId="2770"/>
    <cellStyle name="Normal 3 2 3 3 8 2 2" xfId="6368"/>
    <cellStyle name="Normal 3 2 3 3 8 2 2 2" xfId="13564"/>
    <cellStyle name="Normal 3 2 3 3 8 2 3" xfId="9966"/>
    <cellStyle name="Normal 3 2 3 3 8 3" xfId="4616"/>
    <cellStyle name="Normal 3 2 3 3 8 3 2" xfId="11812"/>
    <cellStyle name="Normal 3 2 3 3 8 4" xfId="8214"/>
    <cellStyle name="Normal 3 2 3 3 9" xfId="1894"/>
    <cellStyle name="Normal 3 2 3 3 9 2" xfId="5492"/>
    <cellStyle name="Normal 3 2 3 3 9 2 2" xfId="12688"/>
    <cellStyle name="Normal 3 2 3 3 9 3" xfId="9090"/>
    <cellStyle name="Normal 3 2 3 4" xfId="61"/>
    <cellStyle name="Normal 3 2 3 4 10" xfId="7354"/>
    <cellStyle name="Normal 3 2 3 4 11" xfId="148"/>
    <cellStyle name="Normal 3 2 3 4 2" xfId="233"/>
    <cellStyle name="Normal 3 2 3 4 2 2" xfId="381"/>
    <cellStyle name="Normal 3 2 3 4 2 2 2" xfId="673"/>
    <cellStyle name="Normal 3 2 3 4 2 2 2 2" xfId="1552"/>
    <cellStyle name="Normal 3 2 3 4 2 2 2 2 2" xfId="3304"/>
    <cellStyle name="Normal 3 2 3 4 2 2 2 2 2 2" xfId="6902"/>
    <cellStyle name="Normal 3 2 3 4 2 2 2 2 2 2 2" xfId="14098"/>
    <cellStyle name="Normal 3 2 3 4 2 2 2 2 2 3" xfId="10500"/>
    <cellStyle name="Normal 3 2 3 4 2 2 2 2 3" xfId="5150"/>
    <cellStyle name="Normal 3 2 3 4 2 2 2 2 3 2" xfId="12346"/>
    <cellStyle name="Normal 3 2 3 4 2 2 2 2 4" xfId="8748"/>
    <cellStyle name="Normal 3 2 3 4 2 2 2 3" xfId="2428"/>
    <cellStyle name="Normal 3 2 3 4 2 2 2 3 2" xfId="6026"/>
    <cellStyle name="Normal 3 2 3 4 2 2 2 3 2 2" xfId="13222"/>
    <cellStyle name="Normal 3 2 3 4 2 2 2 3 3" xfId="9624"/>
    <cellStyle name="Normal 3 2 3 4 2 2 2 4" xfId="4274"/>
    <cellStyle name="Normal 3 2 3 4 2 2 2 4 2" xfId="11470"/>
    <cellStyle name="Normal 3 2 3 4 2 2 2 5" xfId="7872"/>
    <cellStyle name="Normal 3 2 3 4 2 2 3" xfId="968"/>
    <cellStyle name="Normal 3 2 3 4 2 2 3 2" xfId="1844"/>
    <cellStyle name="Normal 3 2 3 4 2 2 3 2 2" xfId="3596"/>
    <cellStyle name="Normal 3 2 3 4 2 2 3 2 2 2" xfId="7194"/>
    <cellStyle name="Normal 3 2 3 4 2 2 3 2 2 2 2" xfId="14390"/>
    <cellStyle name="Normal 3 2 3 4 2 2 3 2 2 3" xfId="10792"/>
    <cellStyle name="Normal 3 2 3 4 2 2 3 2 3" xfId="5442"/>
    <cellStyle name="Normal 3 2 3 4 2 2 3 2 3 2" xfId="12638"/>
    <cellStyle name="Normal 3 2 3 4 2 2 3 2 4" xfId="9040"/>
    <cellStyle name="Normal 3 2 3 4 2 2 3 3" xfId="2720"/>
    <cellStyle name="Normal 3 2 3 4 2 2 3 3 2" xfId="6318"/>
    <cellStyle name="Normal 3 2 3 4 2 2 3 3 2 2" xfId="13514"/>
    <cellStyle name="Normal 3 2 3 4 2 2 3 3 3" xfId="9916"/>
    <cellStyle name="Normal 3 2 3 4 2 2 3 4" xfId="4566"/>
    <cellStyle name="Normal 3 2 3 4 2 2 3 4 2" xfId="11762"/>
    <cellStyle name="Normal 3 2 3 4 2 2 3 5" xfId="8164"/>
    <cellStyle name="Normal 3 2 3 4 2 2 4" xfId="1260"/>
    <cellStyle name="Normal 3 2 3 4 2 2 4 2" xfId="3012"/>
    <cellStyle name="Normal 3 2 3 4 2 2 4 2 2" xfId="6610"/>
    <cellStyle name="Normal 3 2 3 4 2 2 4 2 2 2" xfId="13806"/>
    <cellStyle name="Normal 3 2 3 4 2 2 4 2 3" xfId="10208"/>
    <cellStyle name="Normal 3 2 3 4 2 2 4 3" xfId="4858"/>
    <cellStyle name="Normal 3 2 3 4 2 2 4 3 2" xfId="12054"/>
    <cellStyle name="Normal 3 2 3 4 2 2 4 4" xfId="8456"/>
    <cellStyle name="Normal 3 2 3 4 2 2 5" xfId="2136"/>
    <cellStyle name="Normal 3 2 3 4 2 2 5 2" xfId="5734"/>
    <cellStyle name="Normal 3 2 3 4 2 2 5 2 2" xfId="12930"/>
    <cellStyle name="Normal 3 2 3 4 2 2 5 3" xfId="9332"/>
    <cellStyle name="Normal 3 2 3 4 2 2 6" xfId="3982"/>
    <cellStyle name="Normal 3 2 3 4 2 2 6 2" xfId="11178"/>
    <cellStyle name="Normal 3 2 3 4 2 2 7" xfId="7580"/>
    <cellStyle name="Normal 3 2 3 4 2 3" xfId="527"/>
    <cellStyle name="Normal 3 2 3 4 2 3 2" xfId="1406"/>
    <cellStyle name="Normal 3 2 3 4 2 3 2 2" xfId="3158"/>
    <cellStyle name="Normal 3 2 3 4 2 3 2 2 2" xfId="6756"/>
    <cellStyle name="Normal 3 2 3 4 2 3 2 2 2 2" xfId="13952"/>
    <cellStyle name="Normal 3 2 3 4 2 3 2 2 3" xfId="10354"/>
    <cellStyle name="Normal 3 2 3 4 2 3 2 3" xfId="5004"/>
    <cellStyle name="Normal 3 2 3 4 2 3 2 3 2" xfId="12200"/>
    <cellStyle name="Normal 3 2 3 4 2 3 2 4" xfId="8602"/>
    <cellStyle name="Normal 3 2 3 4 2 3 3" xfId="2282"/>
    <cellStyle name="Normal 3 2 3 4 2 3 3 2" xfId="5880"/>
    <cellStyle name="Normal 3 2 3 4 2 3 3 2 2" xfId="13076"/>
    <cellStyle name="Normal 3 2 3 4 2 3 3 3" xfId="9478"/>
    <cellStyle name="Normal 3 2 3 4 2 3 4" xfId="4128"/>
    <cellStyle name="Normal 3 2 3 4 2 3 4 2" xfId="11324"/>
    <cellStyle name="Normal 3 2 3 4 2 3 5" xfId="7726"/>
    <cellStyle name="Normal 3 2 3 4 2 4" xfId="822"/>
    <cellStyle name="Normal 3 2 3 4 2 4 2" xfId="1698"/>
    <cellStyle name="Normal 3 2 3 4 2 4 2 2" xfId="3450"/>
    <cellStyle name="Normal 3 2 3 4 2 4 2 2 2" xfId="7048"/>
    <cellStyle name="Normal 3 2 3 4 2 4 2 2 2 2" xfId="14244"/>
    <cellStyle name="Normal 3 2 3 4 2 4 2 2 3" xfId="10646"/>
    <cellStyle name="Normal 3 2 3 4 2 4 2 3" xfId="5296"/>
    <cellStyle name="Normal 3 2 3 4 2 4 2 3 2" xfId="12492"/>
    <cellStyle name="Normal 3 2 3 4 2 4 2 4" xfId="8894"/>
    <cellStyle name="Normal 3 2 3 4 2 4 3" xfId="2574"/>
    <cellStyle name="Normal 3 2 3 4 2 4 3 2" xfId="6172"/>
    <cellStyle name="Normal 3 2 3 4 2 4 3 2 2" xfId="13368"/>
    <cellStyle name="Normal 3 2 3 4 2 4 3 3" xfId="9770"/>
    <cellStyle name="Normal 3 2 3 4 2 4 4" xfId="4420"/>
    <cellStyle name="Normal 3 2 3 4 2 4 4 2" xfId="11616"/>
    <cellStyle name="Normal 3 2 3 4 2 4 5" xfId="8018"/>
    <cellStyle name="Normal 3 2 3 4 2 5" xfId="1114"/>
    <cellStyle name="Normal 3 2 3 4 2 5 2" xfId="2866"/>
    <cellStyle name="Normal 3 2 3 4 2 5 2 2" xfId="6464"/>
    <cellStyle name="Normal 3 2 3 4 2 5 2 2 2" xfId="13660"/>
    <cellStyle name="Normal 3 2 3 4 2 5 2 3" xfId="10062"/>
    <cellStyle name="Normal 3 2 3 4 2 5 3" xfId="4712"/>
    <cellStyle name="Normal 3 2 3 4 2 5 3 2" xfId="11908"/>
    <cellStyle name="Normal 3 2 3 4 2 5 4" xfId="8310"/>
    <cellStyle name="Normal 3 2 3 4 2 6" xfId="1990"/>
    <cellStyle name="Normal 3 2 3 4 2 6 2" xfId="5588"/>
    <cellStyle name="Normal 3 2 3 4 2 6 2 2" xfId="12784"/>
    <cellStyle name="Normal 3 2 3 4 2 6 3" xfId="9186"/>
    <cellStyle name="Normal 3 2 3 4 2 7" xfId="3836"/>
    <cellStyle name="Normal 3 2 3 4 2 7 2" xfId="11032"/>
    <cellStyle name="Normal 3 2 3 4 2 8" xfId="7434"/>
    <cellStyle name="Normal 3 2 3 4 3" xfId="301"/>
    <cellStyle name="Normal 3 2 3 4 3 2" xfId="593"/>
    <cellStyle name="Normal 3 2 3 4 3 2 2" xfId="1472"/>
    <cellStyle name="Normal 3 2 3 4 3 2 2 2" xfId="3224"/>
    <cellStyle name="Normal 3 2 3 4 3 2 2 2 2" xfId="6822"/>
    <cellStyle name="Normal 3 2 3 4 3 2 2 2 2 2" xfId="14018"/>
    <cellStyle name="Normal 3 2 3 4 3 2 2 2 3" xfId="10420"/>
    <cellStyle name="Normal 3 2 3 4 3 2 2 3" xfId="5070"/>
    <cellStyle name="Normal 3 2 3 4 3 2 2 3 2" xfId="12266"/>
    <cellStyle name="Normal 3 2 3 4 3 2 2 4" xfId="8668"/>
    <cellStyle name="Normal 3 2 3 4 3 2 3" xfId="2348"/>
    <cellStyle name="Normal 3 2 3 4 3 2 3 2" xfId="5946"/>
    <cellStyle name="Normal 3 2 3 4 3 2 3 2 2" xfId="13142"/>
    <cellStyle name="Normal 3 2 3 4 3 2 3 3" xfId="9544"/>
    <cellStyle name="Normal 3 2 3 4 3 2 4" xfId="4194"/>
    <cellStyle name="Normal 3 2 3 4 3 2 4 2" xfId="11390"/>
    <cellStyle name="Normal 3 2 3 4 3 2 5" xfId="7792"/>
    <cellStyle name="Normal 3 2 3 4 3 3" xfId="888"/>
    <cellStyle name="Normal 3 2 3 4 3 3 2" xfId="1764"/>
    <cellStyle name="Normal 3 2 3 4 3 3 2 2" xfId="3516"/>
    <cellStyle name="Normal 3 2 3 4 3 3 2 2 2" xfId="7114"/>
    <cellStyle name="Normal 3 2 3 4 3 3 2 2 2 2" xfId="14310"/>
    <cellStyle name="Normal 3 2 3 4 3 3 2 2 3" xfId="10712"/>
    <cellStyle name="Normal 3 2 3 4 3 3 2 3" xfId="5362"/>
    <cellStyle name="Normal 3 2 3 4 3 3 2 3 2" xfId="12558"/>
    <cellStyle name="Normal 3 2 3 4 3 3 2 4" xfId="8960"/>
    <cellStyle name="Normal 3 2 3 4 3 3 3" xfId="2640"/>
    <cellStyle name="Normal 3 2 3 4 3 3 3 2" xfId="6238"/>
    <cellStyle name="Normal 3 2 3 4 3 3 3 2 2" xfId="13434"/>
    <cellStyle name="Normal 3 2 3 4 3 3 3 3" xfId="9836"/>
    <cellStyle name="Normal 3 2 3 4 3 3 4" xfId="4486"/>
    <cellStyle name="Normal 3 2 3 4 3 3 4 2" xfId="11682"/>
    <cellStyle name="Normal 3 2 3 4 3 3 5" xfId="8084"/>
    <cellStyle name="Normal 3 2 3 4 3 4" xfId="1180"/>
    <cellStyle name="Normal 3 2 3 4 3 4 2" xfId="2932"/>
    <cellStyle name="Normal 3 2 3 4 3 4 2 2" xfId="6530"/>
    <cellStyle name="Normal 3 2 3 4 3 4 2 2 2" xfId="13726"/>
    <cellStyle name="Normal 3 2 3 4 3 4 2 3" xfId="10128"/>
    <cellStyle name="Normal 3 2 3 4 3 4 3" xfId="4778"/>
    <cellStyle name="Normal 3 2 3 4 3 4 3 2" xfId="11974"/>
    <cellStyle name="Normal 3 2 3 4 3 4 4" xfId="8376"/>
    <cellStyle name="Normal 3 2 3 4 3 5" xfId="2056"/>
    <cellStyle name="Normal 3 2 3 4 3 5 2" xfId="5654"/>
    <cellStyle name="Normal 3 2 3 4 3 5 2 2" xfId="12850"/>
    <cellStyle name="Normal 3 2 3 4 3 5 3" xfId="9252"/>
    <cellStyle name="Normal 3 2 3 4 3 6" xfId="3902"/>
    <cellStyle name="Normal 3 2 3 4 3 6 2" xfId="11098"/>
    <cellStyle name="Normal 3 2 3 4 3 7" xfId="7500"/>
    <cellStyle name="Normal 3 2 3 4 4" xfId="447"/>
    <cellStyle name="Normal 3 2 3 4 4 2" xfId="1326"/>
    <cellStyle name="Normal 3 2 3 4 4 2 2" xfId="3078"/>
    <cellStyle name="Normal 3 2 3 4 4 2 2 2" xfId="6676"/>
    <cellStyle name="Normal 3 2 3 4 4 2 2 2 2" xfId="13872"/>
    <cellStyle name="Normal 3 2 3 4 4 2 2 3" xfId="10274"/>
    <cellStyle name="Normal 3 2 3 4 4 2 3" xfId="4924"/>
    <cellStyle name="Normal 3 2 3 4 4 2 3 2" xfId="12120"/>
    <cellStyle name="Normal 3 2 3 4 4 2 4" xfId="8522"/>
    <cellStyle name="Normal 3 2 3 4 4 3" xfId="2202"/>
    <cellStyle name="Normal 3 2 3 4 4 3 2" xfId="5800"/>
    <cellStyle name="Normal 3 2 3 4 4 3 2 2" xfId="12996"/>
    <cellStyle name="Normal 3 2 3 4 4 3 3" xfId="9398"/>
    <cellStyle name="Normal 3 2 3 4 4 4" xfId="4048"/>
    <cellStyle name="Normal 3 2 3 4 4 4 2" xfId="11244"/>
    <cellStyle name="Normal 3 2 3 4 4 5" xfId="7646"/>
    <cellStyle name="Normal 3 2 3 4 5" xfId="742"/>
    <cellStyle name="Normal 3 2 3 4 5 2" xfId="1618"/>
    <cellStyle name="Normal 3 2 3 4 5 2 2" xfId="3370"/>
    <cellStyle name="Normal 3 2 3 4 5 2 2 2" xfId="6968"/>
    <cellStyle name="Normal 3 2 3 4 5 2 2 2 2" xfId="14164"/>
    <cellStyle name="Normal 3 2 3 4 5 2 2 3" xfId="10566"/>
    <cellStyle name="Normal 3 2 3 4 5 2 3" xfId="5216"/>
    <cellStyle name="Normal 3 2 3 4 5 2 3 2" xfId="12412"/>
    <cellStyle name="Normal 3 2 3 4 5 2 4" xfId="8814"/>
    <cellStyle name="Normal 3 2 3 4 5 3" xfId="2494"/>
    <cellStyle name="Normal 3 2 3 4 5 3 2" xfId="6092"/>
    <cellStyle name="Normal 3 2 3 4 5 3 2 2" xfId="13288"/>
    <cellStyle name="Normal 3 2 3 4 5 3 3" xfId="9690"/>
    <cellStyle name="Normal 3 2 3 4 5 4" xfId="4340"/>
    <cellStyle name="Normal 3 2 3 4 5 4 2" xfId="11536"/>
    <cellStyle name="Normal 3 2 3 4 5 5" xfId="7938"/>
    <cellStyle name="Normal 3 2 3 4 6" xfId="1034"/>
    <cellStyle name="Normal 3 2 3 4 6 2" xfId="2786"/>
    <cellStyle name="Normal 3 2 3 4 6 2 2" xfId="6384"/>
    <cellStyle name="Normal 3 2 3 4 6 2 2 2" xfId="13580"/>
    <cellStyle name="Normal 3 2 3 4 6 2 3" xfId="9982"/>
    <cellStyle name="Normal 3 2 3 4 6 3" xfId="4632"/>
    <cellStyle name="Normal 3 2 3 4 6 3 2" xfId="11828"/>
    <cellStyle name="Normal 3 2 3 4 6 4" xfId="8230"/>
    <cellStyle name="Normal 3 2 3 4 7" xfId="1910"/>
    <cellStyle name="Normal 3 2 3 4 7 2" xfId="5508"/>
    <cellStyle name="Normal 3 2 3 4 7 2 2" xfId="12704"/>
    <cellStyle name="Normal 3 2 3 4 7 3" xfId="9106"/>
    <cellStyle name="Normal 3 2 3 4 8" xfId="3676"/>
    <cellStyle name="Normal 3 2 3 4 8 2" xfId="7274"/>
    <cellStyle name="Normal 3 2 3 4 8 2 2" xfId="14470"/>
    <cellStyle name="Normal 3 2 3 4 8 3" xfId="10872"/>
    <cellStyle name="Normal 3 2 3 4 9" xfId="3756"/>
    <cellStyle name="Normal 3 2 3 4 9 2" xfId="10952"/>
    <cellStyle name="Normal 3 2 3 5" xfId="84"/>
    <cellStyle name="Normal 3 2 3 5 10" xfId="7376"/>
    <cellStyle name="Normal 3 2 3 5 11" xfId="171"/>
    <cellStyle name="Normal 3 2 3 5 2" xfId="256"/>
    <cellStyle name="Normal 3 2 3 5 2 2" xfId="403"/>
    <cellStyle name="Normal 3 2 3 5 2 2 2" xfId="695"/>
    <cellStyle name="Normal 3 2 3 5 2 2 2 2" xfId="1574"/>
    <cellStyle name="Normal 3 2 3 5 2 2 2 2 2" xfId="3326"/>
    <cellStyle name="Normal 3 2 3 5 2 2 2 2 2 2" xfId="6924"/>
    <cellStyle name="Normal 3 2 3 5 2 2 2 2 2 2 2" xfId="14120"/>
    <cellStyle name="Normal 3 2 3 5 2 2 2 2 2 3" xfId="10522"/>
    <cellStyle name="Normal 3 2 3 5 2 2 2 2 3" xfId="5172"/>
    <cellStyle name="Normal 3 2 3 5 2 2 2 2 3 2" xfId="12368"/>
    <cellStyle name="Normal 3 2 3 5 2 2 2 2 4" xfId="8770"/>
    <cellStyle name="Normal 3 2 3 5 2 2 2 3" xfId="2450"/>
    <cellStyle name="Normal 3 2 3 5 2 2 2 3 2" xfId="6048"/>
    <cellStyle name="Normal 3 2 3 5 2 2 2 3 2 2" xfId="13244"/>
    <cellStyle name="Normal 3 2 3 5 2 2 2 3 3" xfId="9646"/>
    <cellStyle name="Normal 3 2 3 5 2 2 2 4" xfId="4296"/>
    <cellStyle name="Normal 3 2 3 5 2 2 2 4 2" xfId="11492"/>
    <cellStyle name="Normal 3 2 3 5 2 2 2 5" xfId="7894"/>
    <cellStyle name="Normal 3 2 3 5 2 2 3" xfId="990"/>
    <cellStyle name="Normal 3 2 3 5 2 2 3 2" xfId="1866"/>
    <cellStyle name="Normal 3 2 3 5 2 2 3 2 2" xfId="3618"/>
    <cellStyle name="Normal 3 2 3 5 2 2 3 2 2 2" xfId="7216"/>
    <cellStyle name="Normal 3 2 3 5 2 2 3 2 2 2 2" xfId="14412"/>
    <cellStyle name="Normal 3 2 3 5 2 2 3 2 2 3" xfId="10814"/>
    <cellStyle name="Normal 3 2 3 5 2 2 3 2 3" xfId="5464"/>
    <cellStyle name="Normal 3 2 3 5 2 2 3 2 3 2" xfId="12660"/>
    <cellStyle name="Normal 3 2 3 5 2 2 3 2 4" xfId="9062"/>
    <cellStyle name="Normal 3 2 3 5 2 2 3 3" xfId="2742"/>
    <cellStyle name="Normal 3 2 3 5 2 2 3 3 2" xfId="6340"/>
    <cellStyle name="Normal 3 2 3 5 2 2 3 3 2 2" xfId="13536"/>
    <cellStyle name="Normal 3 2 3 5 2 2 3 3 3" xfId="9938"/>
    <cellStyle name="Normal 3 2 3 5 2 2 3 4" xfId="4588"/>
    <cellStyle name="Normal 3 2 3 5 2 2 3 4 2" xfId="11784"/>
    <cellStyle name="Normal 3 2 3 5 2 2 3 5" xfId="8186"/>
    <cellStyle name="Normal 3 2 3 5 2 2 4" xfId="1282"/>
    <cellStyle name="Normal 3 2 3 5 2 2 4 2" xfId="3034"/>
    <cellStyle name="Normal 3 2 3 5 2 2 4 2 2" xfId="6632"/>
    <cellStyle name="Normal 3 2 3 5 2 2 4 2 2 2" xfId="13828"/>
    <cellStyle name="Normal 3 2 3 5 2 2 4 2 3" xfId="10230"/>
    <cellStyle name="Normal 3 2 3 5 2 2 4 3" xfId="4880"/>
    <cellStyle name="Normal 3 2 3 5 2 2 4 3 2" xfId="12076"/>
    <cellStyle name="Normal 3 2 3 5 2 2 4 4" xfId="8478"/>
    <cellStyle name="Normal 3 2 3 5 2 2 5" xfId="2158"/>
    <cellStyle name="Normal 3 2 3 5 2 2 5 2" xfId="5756"/>
    <cellStyle name="Normal 3 2 3 5 2 2 5 2 2" xfId="12952"/>
    <cellStyle name="Normal 3 2 3 5 2 2 5 3" xfId="9354"/>
    <cellStyle name="Normal 3 2 3 5 2 2 6" xfId="4004"/>
    <cellStyle name="Normal 3 2 3 5 2 2 6 2" xfId="11200"/>
    <cellStyle name="Normal 3 2 3 5 2 2 7" xfId="7602"/>
    <cellStyle name="Normal 3 2 3 5 2 3" xfId="549"/>
    <cellStyle name="Normal 3 2 3 5 2 3 2" xfId="1428"/>
    <cellStyle name="Normal 3 2 3 5 2 3 2 2" xfId="3180"/>
    <cellStyle name="Normal 3 2 3 5 2 3 2 2 2" xfId="6778"/>
    <cellStyle name="Normal 3 2 3 5 2 3 2 2 2 2" xfId="13974"/>
    <cellStyle name="Normal 3 2 3 5 2 3 2 2 3" xfId="10376"/>
    <cellStyle name="Normal 3 2 3 5 2 3 2 3" xfId="5026"/>
    <cellStyle name="Normal 3 2 3 5 2 3 2 3 2" xfId="12222"/>
    <cellStyle name="Normal 3 2 3 5 2 3 2 4" xfId="8624"/>
    <cellStyle name="Normal 3 2 3 5 2 3 3" xfId="2304"/>
    <cellStyle name="Normal 3 2 3 5 2 3 3 2" xfId="5902"/>
    <cellStyle name="Normal 3 2 3 5 2 3 3 2 2" xfId="13098"/>
    <cellStyle name="Normal 3 2 3 5 2 3 3 3" xfId="9500"/>
    <cellStyle name="Normal 3 2 3 5 2 3 4" xfId="4150"/>
    <cellStyle name="Normal 3 2 3 5 2 3 4 2" xfId="11346"/>
    <cellStyle name="Normal 3 2 3 5 2 3 5" xfId="7748"/>
    <cellStyle name="Normal 3 2 3 5 2 4" xfId="844"/>
    <cellStyle name="Normal 3 2 3 5 2 4 2" xfId="1720"/>
    <cellStyle name="Normal 3 2 3 5 2 4 2 2" xfId="3472"/>
    <cellStyle name="Normal 3 2 3 5 2 4 2 2 2" xfId="7070"/>
    <cellStyle name="Normal 3 2 3 5 2 4 2 2 2 2" xfId="14266"/>
    <cellStyle name="Normal 3 2 3 5 2 4 2 2 3" xfId="10668"/>
    <cellStyle name="Normal 3 2 3 5 2 4 2 3" xfId="5318"/>
    <cellStyle name="Normal 3 2 3 5 2 4 2 3 2" xfId="12514"/>
    <cellStyle name="Normal 3 2 3 5 2 4 2 4" xfId="8916"/>
    <cellStyle name="Normal 3 2 3 5 2 4 3" xfId="2596"/>
    <cellStyle name="Normal 3 2 3 5 2 4 3 2" xfId="6194"/>
    <cellStyle name="Normal 3 2 3 5 2 4 3 2 2" xfId="13390"/>
    <cellStyle name="Normal 3 2 3 5 2 4 3 3" xfId="9792"/>
    <cellStyle name="Normal 3 2 3 5 2 4 4" xfId="4442"/>
    <cellStyle name="Normal 3 2 3 5 2 4 4 2" xfId="11638"/>
    <cellStyle name="Normal 3 2 3 5 2 4 5" xfId="8040"/>
    <cellStyle name="Normal 3 2 3 5 2 5" xfId="1136"/>
    <cellStyle name="Normal 3 2 3 5 2 5 2" xfId="2888"/>
    <cellStyle name="Normal 3 2 3 5 2 5 2 2" xfId="6486"/>
    <cellStyle name="Normal 3 2 3 5 2 5 2 2 2" xfId="13682"/>
    <cellStyle name="Normal 3 2 3 5 2 5 2 3" xfId="10084"/>
    <cellStyle name="Normal 3 2 3 5 2 5 3" xfId="4734"/>
    <cellStyle name="Normal 3 2 3 5 2 5 3 2" xfId="11930"/>
    <cellStyle name="Normal 3 2 3 5 2 5 4" xfId="8332"/>
    <cellStyle name="Normal 3 2 3 5 2 6" xfId="2012"/>
    <cellStyle name="Normal 3 2 3 5 2 6 2" xfId="5610"/>
    <cellStyle name="Normal 3 2 3 5 2 6 2 2" xfId="12806"/>
    <cellStyle name="Normal 3 2 3 5 2 6 3" xfId="9208"/>
    <cellStyle name="Normal 3 2 3 5 2 7" xfId="3858"/>
    <cellStyle name="Normal 3 2 3 5 2 7 2" xfId="11054"/>
    <cellStyle name="Normal 3 2 3 5 2 8" xfId="7456"/>
    <cellStyle name="Normal 3 2 3 5 3" xfId="323"/>
    <cellStyle name="Normal 3 2 3 5 3 2" xfId="615"/>
    <cellStyle name="Normal 3 2 3 5 3 2 2" xfId="1494"/>
    <cellStyle name="Normal 3 2 3 5 3 2 2 2" xfId="3246"/>
    <cellStyle name="Normal 3 2 3 5 3 2 2 2 2" xfId="6844"/>
    <cellStyle name="Normal 3 2 3 5 3 2 2 2 2 2" xfId="14040"/>
    <cellStyle name="Normal 3 2 3 5 3 2 2 2 3" xfId="10442"/>
    <cellStyle name="Normal 3 2 3 5 3 2 2 3" xfId="5092"/>
    <cellStyle name="Normal 3 2 3 5 3 2 2 3 2" xfId="12288"/>
    <cellStyle name="Normal 3 2 3 5 3 2 2 4" xfId="8690"/>
    <cellStyle name="Normal 3 2 3 5 3 2 3" xfId="2370"/>
    <cellStyle name="Normal 3 2 3 5 3 2 3 2" xfId="5968"/>
    <cellStyle name="Normal 3 2 3 5 3 2 3 2 2" xfId="13164"/>
    <cellStyle name="Normal 3 2 3 5 3 2 3 3" xfId="9566"/>
    <cellStyle name="Normal 3 2 3 5 3 2 4" xfId="4216"/>
    <cellStyle name="Normal 3 2 3 5 3 2 4 2" xfId="11412"/>
    <cellStyle name="Normal 3 2 3 5 3 2 5" xfId="7814"/>
    <cellStyle name="Normal 3 2 3 5 3 3" xfId="910"/>
    <cellStyle name="Normal 3 2 3 5 3 3 2" xfId="1786"/>
    <cellStyle name="Normal 3 2 3 5 3 3 2 2" xfId="3538"/>
    <cellStyle name="Normal 3 2 3 5 3 3 2 2 2" xfId="7136"/>
    <cellStyle name="Normal 3 2 3 5 3 3 2 2 2 2" xfId="14332"/>
    <cellStyle name="Normal 3 2 3 5 3 3 2 2 3" xfId="10734"/>
    <cellStyle name="Normal 3 2 3 5 3 3 2 3" xfId="5384"/>
    <cellStyle name="Normal 3 2 3 5 3 3 2 3 2" xfId="12580"/>
    <cellStyle name="Normal 3 2 3 5 3 3 2 4" xfId="8982"/>
    <cellStyle name="Normal 3 2 3 5 3 3 3" xfId="2662"/>
    <cellStyle name="Normal 3 2 3 5 3 3 3 2" xfId="6260"/>
    <cellStyle name="Normal 3 2 3 5 3 3 3 2 2" xfId="13456"/>
    <cellStyle name="Normal 3 2 3 5 3 3 3 3" xfId="9858"/>
    <cellStyle name="Normal 3 2 3 5 3 3 4" xfId="4508"/>
    <cellStyle name="Normal 3 2 3 5 3 3 4 2" xfId="11704"/>
    <cellStyle name="Normal 3 2 3 5 3 3 5" xfId="8106"/>
    <cellStyle name="Normal 3 2 3 5 3 4" xfId="1202"/>
    <cellStyle name="Normal 3 2 3 5 3 4 2" xfId="2954"/>
    <cellStyle name="Normal 3 2 3 5 3 4 2 2" xfId="6552"/>
    <cellStyle name="Normal 3 2 3 5 3 4 2 2 2" xfId="13748"/>
    <cellStyle name="Normal 3 2 3 5 3 4 2 3" xfId="10150"/>
    <cellStyle name="Normal 3 2 3 5 3 4 3" xfId="4800"/>
    <cellStyle name="Normal 3 2 3 5 3 4 3 2" xfId="11996"/>
    <cellStyle name="Normal 3 2 3 5 3 4 4" xfId="8398"/>
    <cellStyle name="Normal 3 2 3 5 3 5" xfId="2078"/>
    <cellStyle name="Normal 3 2 3 5 3 5 2" xfId="5676"/>
    <cellStyle name="Normal 3 2 3 5 3 5 2 2" xfId="12872"/>
    <cellStyle name="Normal 3 2 3 5 3 5 3" xfId="9274"/>
    <cellStyle name="Normal 3 2 3 5 3 6" xfId="3924"/>
    <cellStyle name="Normal 3 2 3 5 3 6 2" xfId="11120"/>
    <cellStyle name="Normal 3 2 3 5 3 7" xfId="7522"/>
    <cellStyle name="Normal 3 2 3 5 4" xfId="469"/>
    <cellStyle name="Normal 3 2 3 5 4 2" xfId="1348"/>
    <cellStyle name="Normal 3 2 3 5 4 2 2" xfId="3100"/>
    <cellStyle name="Normal 3 2 3 5 4 2 2 2" xfId="6698"/>
    <cellStyle name="Normal 3 2 3 5 4 2 2 2 2" xfId="13894"/>
    <cellStyle name="Normal 3 2 3 5 4 2 2 3" xfId="10296"/>
    <cellStyle name="Normal 3 2 3 5 4 2 3" xfId="4946"/>
    <cellStyle name="Normal 3 2 3 5 4 2 3 2" xfId="12142"/>
    <cellStyle name="Normal 3 2 3 5 4 2 4" xfId="8544"/>
    <cellStyle name="Normal 3 2 3 5 4 3" xfId="2224"/>
    <cellStyle name="Normal 3 2 3 5 4 3 2" xfId="5822"/>
    <cellStyle name="Normal 3 2 3 5 4 3 2 2" xfId="13018"/>
    <cellStyle name="Normal 3 2 3 5 4 3 3" xfId="9420"/>
    <cellStyle name="Normal 3 2 3 5 4 4" xfId="4070"/>
    <cellStyle name="Normal 3 2 3 5 4 4 2" xfId="11266"/>
    <cellStyle name="Normal 3 2 3 5 4 5" xfId="7668"/>
    <cellStyle name="Normal 3 2 3 5 5" xfId="764"/>
    <cellStyle name="Normal 3 2 3 5 5 2" xfId="1640"/>
    <cellStyle name="Normal 3 2 3 5 5 2 2" xfId="3392"/>
    <cellStyle name="Normal 3 2 3 5 5 2 2 2" xfId="6990"/>
    <cellStyle name="Normal 3 2 3 5 5 2 2 2 2" xfId="14186"/>
    <cellStyle name="Normal 3 2 3 5 5 2 2 3" xfId="10588"/>
    <cellStyle name="Normal 3 2 3 5 5 2 3" xfId="5238"/>
    <cellStyle name="Normal 3 2 3 5 5 2 3 2" xfId="12434"/>
    <cellStyle name="Normal 3 2 3 5 5 2 4" xfId="8836"/>
    <cellStyle name="Normal 3 2 3 5 5 3" xfId="2516"/>
    <cellStyle name="Normal 3 2 3 5 5 3 2" xfId="6114"/>
    <cellStyle name="Normal 3 2 3 5 5 3 2 2" xfId="13310"/>
    <cellStyle name="Normal 3 2 3 5 5 3 3" xfId="9712"/>
    <cellStyle name="Normal 3 2 3 5 5 4" xfId="4362"/>
    <cellStyle name="Normal 3 2 3 5 5 4 2" xfId="11558"/>
    <cellStyle name="Normal 3 2 3 5 5 5" xfId="7960"/>
    <cellStyle name="Normal 3 2 3 5 6" xfId="1056"/>
    <cellStyle name="Normal 3 2 3 5 6 2" xfId="2808"/>
    <cellStyle name="Normal 3 2 3 5 6 2 2" xfId="6406"/>
    <cellStyle name="Normal 3 2 3 5 6 2 2 2" xfId="13602"/>
    <cellStyle name="Normal 3 2 3 5 6 2 3" xfId="10004"/>
    <cellStyle name="Normal 3 2 3 5 6 3" xfId="4654"/>
    <cellStyle name="Normal 3 2 3 5 6 3 2" xfId="11850"/>
    <cellStyle name="Normal 3 2 3 5 6 4" xfId="8252"/>
    <cellStyle name="Normal 3 2 3 5 7" xfId="1932"/>
    <cellStyle name="Normal 3 2 3 5 7 2" xfId="5530"/>
    <cellStyle name="Normal 3 2 3 5 7 2 2" xfId="12726"/>
    <cellStyle name="Normal 3 2 3 5 7 3" xfId="9128"/>
    <cellStyle name="Normal 3 2 3 5 8" xfId="3698"/>
    <cellStyle name="Normal 3 2 3 5 8 2" xfId="7296"/>
    <cellStyle name="Normal 3 2 3 5 8 2 2" xfId="14492"/>
    <cellStyle name="Normal 3 2 3 5 8 3" xfId="10894"/>
    <cellStyle name="Normal 3 2 3 5 9" xfId="3778"/>
    <cellStyle name="Normal 3 2 3 5 9 2" xfId="10974"/>
    <cellStyle name="Normal 3 2 3 6" xfId="107"/>
    <cellStyle name="Normal 3 2 3 6 10" xfId="193"/>
    <cellStyle name="Normal 3 2 3 6 2" xfId="343"/>
    <cellStyle name="Normal 3 2 3 6 2 2" xfId="635"/>
    <cellStyle name="Normal 3 2 3 6 2 2 2" xfId="1514"/>
    <cellStyle name="Normal 3 2 3 6 2 2 2 2" xfId="3266"/>
    <cellStyle name="Normal 3 2 3 6 2 2 2 2 2" xfId="6864"/>
    <cellStyle name="Normal 3 2 3 6 2 2 2 2 2 2" xfId="14060"/>
    <cellStyle name="Normal 3 2 3 6 2 2 2 2 3" xfId="10462"/>
    <cellStyle name="Normal 3 2 3 6 2 2 2 3" xfId="5112"/>
    <cellStyle name="Normal 3 2 3 6 2 2 2 3 2" xfId="12308"/>
    <cellStyle name="Normal 3 2 3 6 2 2 2 4" xfId="8710"/>
    <cellStyle name="Normal 3 2 3 6 2 2 3" xfId="2390"/>
    <cellStyle name="Normal 3 2 3 6 2 2 3 2" xfId="5988"/>
    <cellStyle name="Normal 3 2 3 6 2 2 3 2 2" xfId="13184"/>
    <cellStyle name="Normal 3 2 3 6 2 2 3 3" xfId="9586"/>
    <cellStyle name="Normal 3 2 3 6 2 2 4" xfId="4236"/>
    <cellStyle name="Normal 3 2 3 6 2 2 4 2" xfId="11432"/>
    <cellStyle name="Normal 3 2 3 6 2 2 5" xfId="7834"/>
    <cellStyle name="Normal 3 2 3 6 2 3" xfId="930"/>
    <cellStyle name="Normal 3 2 3 6 2 3 2" xfId="1806"/>
    <cellStyle name="Normal 3 2 3 6 2 3 2 2" xfId="3558"/>
    <cellStyle name="Normal 3 2 3 6 2 3 2 2 2" xfId="7156"/>
    <cellStyle name="Normal 3 2 3 6 2 3 2 2 2 2" xfId="14352"/>
    <cellStyle name="Normal 3 2 3 6 2 3 2 2 3" xfId="10754"/>
    <cellStyle name="Normal 3 2 3 6 2 3 2 3" xfId="5404"/>
    <cellStyle name="Normal 3 2 3 6 2 3 2 3 2" xfId="12600"/>
    <cellStyle name="Normal 3 2 3 6 2 3 2 4" xfId="9002"/>
    <cellStyle name="Normal 3 2 3 6 2 3 3" xfId="2682"/>
    <cellStyle name="Normal 3 2 3 6 2 3 3 2" xfId="6280"/>
    <cellStyle name="Normal 3 2 3 6 2 3 3 2 2" xfId="13476"/>
    <cellStyle name="Normal 3 2 3 6 2 3 3 3" xfId="9878"/>
    <cellStyle name="Normal 3 2 3 6 2 3 4" xfId="4528"/>
    <cellStyle name="Normal 3 2 3 6 2 3 4 2" xfId="11724"/>
    <cellStyle name="Normal 3 2 3 6 2 3 5" xfId="8126"/>
    <cellStyle name="Normal 3 2 3 6 2 4" xfId="1222"/>
    <cellStyle name="Normal 3 2 3 6 2 4 2" xfId="2974"/>
    <cellStyle name="Normal 3 2 3 6 2 4 2 2" xfId="6572"/>
    <cellStyle name="Normal 3 2 3 6 2 4 2 2 2" xfId="13768"/>
    <cellStyle name="Normal 3 2 3 6 2 4 2 3" xfId="10170"/>
    <cellStyle name="Normal 3 2 3 6 2 4 3" xfId="4820"/>
    <cellStyle name="Normal 3 2 3 6 2 4 3 2" xfId="12016"/>
    <cellStyle name="Normal 3 2 3 6 2 4 4" xfId="8418"/>
    <cellStyle name="Normal 3 2 3 6 2 5" xfId="2098"/>
    <cellStyle name="Normal 3 2 3 6 2 5 2" xfId="5696"/>
    <cellStyle name="Normal 3 2 3 6 2 5 2 2" xfId="12892"/>
    <cellStyle name="Normal 3 2 3 6 2 5 3" xfId="9294"/>
    <cellStyle name="Normal 3 2 3 6 2 6" xfId="3944"/>
    <cellStyle name="Normal 3 2 3 6 2 6 2" xfId="11140"/>
    <cellStyle name="Normal 3 2 3 6 2 7" xfId="7542"/>
    <cellStyle name="Normal 3 2 3 6 3" xfId="489"/>
    <cellStyle name="Normal 3 2 3 6 3 2" xfId="1368"/>
    <cellStyle name="Normal 3 2 3 6 3 2 2" xfId="3120"/>
    <cellStyle name="Normal 3 2 3 6 3 2 2 2" xfId="6718"/>
    <cellStyle name="Normal 3 2 3 6 3 2 2 2 2" xfId="13914"/>
    <cellStyle name="Normal 3 2 3 6 3 2 2 3" xfId="10316"/>
    <cellStyle name="Normal 3 2 3 6 3 2 3" xfId="4966"/>
    <cellStyle name="Normal 3 2 3 6 3 2 3 2" xfId="12162"/>
    <cellStyle name="Normal 3 2 3 6 3 2 4" xfId="8564"/>
    <cellStyle name="Normal 3 2 3 6 3 3" xfId="2244"/>
    <cellStyle name="Normal 3 2 3 6 3 3 2" xfId="5842"/>
    <cellStyle name="Normal 3 2 3 6 3 3 2 2" xfId="13038"/>
    <cellStyle name="Normal 3 2 3 6 3 3 3" xfId="9440"/>
    <cellStyle name="Normal 3 2 3 6 3 4" xfId="4090"/>
    <cellStyle name="Normal 3 2 3 6 3 4 2" xfId="11286"/>
    <cellStyle name="Normal 3 2 3 6 3 5" xfId="7688"/>
    <cellStyle name="Normal 3 2 3 6 4" xfId="784"/>
    <cellStyle name="Normal 3 2 3 6 4 2" xfId="1660"/>
    <cellStyle name="Normal 3 2 3 6 4 2 2" xfId="3412"/>
    <cellStyle name="Normal 3 2 3 6 4 2 2 2" xfId="7010"/>
    <cellStyle name="Normal 3 2 3 6 4 2 2 2 2" xfId="14206"/>
    <cellStyle name="Normal 3 2 3 6 4 2 2 3" xfId="10608"/>
    <cellStyle name="Normal 3 2 3 6 4 2 3" xfId="5258"/>
    <cellStyle name="Normal 3 2 3 6 4 2 3 2" xfId="12454"/>
    <cellStyle name="Normal 3 2 3 6 4 2 4" xfId="8856"/>
    <cellStyle name="Normal 3 2 3 6 4 3" xfId="2536"/>
    <cellStyle name="Normal 3 2 3 6 4 3 2" xfId="6134"/>
    <cellStyle name="Normal 3 2 3 6 4 3 2 2" xfId="13330"/>
    <cellStyle name="Normal 3 2 3 6 4 3 3" xfId="9732"/>
    <cellStyle name="Normal 3 2 3 6 4 4" xfId="4382"/>
    <cellStyle name="Normal 3 2 3 6 4 4 2" xfId="11578"/>
    <cellStyle name="Normal 3 2 3 6 4 5" xfId="7980"/>
    <cellStyle name="Normal 3 2 3 6 5" xfId="1076"/>
    <cellStyle name="Normal 3 2 3 6 5 2" xfId="2828"/>
    <cellStyle name="Normal 3 2 3 6 5 2 2" xfId="6426"/>
    <cellStyle name="Normal 3 2 3 6 5 2 2 2" xfId="13622"/>
    <cellStyle name="Normal 3 2 3 6 5 2 3" xfId="10024"/>
    <cellStyle name="Normal 3 2 3 6 5 3" xfId="4674"/>
    <cellStyle name="Normal 3 2 3 6 5 3 2" xfId="11870"/>
    <cellStyle name="Normal 3 2 3 6 5 4" xfId="8272"/>
    <cellStyle name="Normal 3 2 3 6 6" xfId="1952"/>
    <cellStyle name="Normal 3 2 3 6 6 2" xfId="5550"/>
    <cellStyle name="Normal 3 2 3 6 6 2 2" xfId="12746"/>
    <cellStyle name="Normal 3 2 3 6 6 3" xfId="9148"/>
    <cellStyle name="Normal 3 2 3 6 7" xfId="3718"/>
    <cellStyle name="Normal 3 2 3 6 7 2" xfId="7316"/>
    <cellStyle name="Normal 3 2 3 6 7 2 2" xfId="14512"/>
    <cellStyle name="Normal 3 2 3 6 7 3" xfId="10914"/>
    <cellStyle name="Normal 3 2 3 6 8" xfId="3798"/>
    <cellStyle name="Normal 3 2 3 6 8 2" xfId="10994"/>
    <cellStyle name="Normal 3 2 3 6 9" xfId="7396"/>
    <cellStyle name="Normal 3 2 3 7" xfId="34"/>
    <cellStyle name="Normal 3 2 3 7 10" xfId="209"/>
    <cellStyle name="Normal 3 2 3 7 2" xfId="359"/>
    <cellStyle name="Normal 3 2 3 7 2 2" xfId="651"/>
    <cellStyle name="Normal 3 2 3 7 2 2 2" xfId="1530"/>
    <cellStyle name="Normal 3 2 3 7 2 2 2 2" xfId="3282"/>
    <cellStyle name="Normal 3 2 3 7 2 2 2 2 2" xfId="6880"/>
    <cellStyle name="Normal 3 2 3 7 2 2 2 2 2 2" xfId="14076"/>
    <cellStyle name="Normal 3 2 3 7 2 2 2 2 3" xfId="10478"/>
    <cellStyle name="Normal 3 2 3 7 2 2 2 3" xfId="5128"/>
    <cellStyle name="Normal 3 2 3 7 2 2 2 3 2" xfId="12324"/>
    <cellStyle name="Normal 3 2 3 7 2 2 2 4" xfId="8726"/>
    <cellStyle name="Normal 3 2 3 7 2 2 3" xfId="2406"/>
    <cellStyle name="Normal 3 2 3 7 2 2 3 2" xfId="6004"/>
    <cellStyle name="Normal 3 2 3 7 2 2 3 2 2" xfId="13200"/>
    <cellStyle name="Normal 3 2 3 7 2 2 3 3" xfId="9602"/>
    <cellStyle name="Normal 3 2 3 7 2 2 4" xfId="4252"/>
    <cellStyle name="Normal 3 2 3 7 2 2 4 2" xfId="11448"/>
    <cellStyle name="Normal 3 2 3 7 2 2 5" xfId="7850"/>
    <cellStyle name="Normal 3 2 3 7 2 3" xfId="946"/>
    <cellStyle name="Normal 3 2 3 7 2 3 2" xfId="1822"/>
    <cellStyle name="Normal 3 2 3 7 2 3 2 2" xfId="3574"/>
    <cellStyle name="Normal 3 2 3 7 2 3 2 2 2" xfId="7172"/>
    <cellStyle name="Normal 3 2 3 7 2 3 2 2 2 2" xfId="14368"/>
    <cellStyle name="Normal 3 2 3 7 2 3 2 2 3" xfId="10770"/>
    <cellStyle name="Normal 3 2 3 7 2 3 2 3" xfId="5420"/>
    <cellStyle name="Normal 3 2 3 7 2 3 2 3 2" xfId="12616"/>
    <cellStyle name="Normal 3 2 3 7 2 3 2 4" xfId="9018"/>
    <cellStyle name="Normal 3 2 3 7 2 3 3" xfId="2698"/>
    <cellStyle name="Normal 3 2 3 7 2 3 3 2" xfId="6296"/>
    <cellStyle name="Normal 3 2 3 7 2 3 3 2 2" xfId="13492"/>
    <cellStyle name="Normal 3 2 3 7 2 3 3 3" xfId="9894"/>
    <cellStyle name="Normal 3 2 3 7 2 3 4" xfId="4544"/>
    <cellStyle name="Normal 3 2 3 7 2 3 4 2" xfId="11740"/>
    <cellStyle name="Normal 3 2 3 7 2 3 5" xfId="8142"/>
    <cellStyle name="Normal 3 2 3 7 2 4" xfId="1238"/>
    <cellStyle name="Normal 3 2 3 7 2 4 2" xfId="2990"/>
    <cellStyle name="Normal 3 2 3 7 2 4 2 2" xfId="6588"/>
    <cellStyle name="Normal 3 2 3 7 2 4 2 2 2" xfId="13784"/>
    <cellStyle name="Normal 3 2 3 7 2 4 2 3" xfId="10186"/>
    <cellStyle name="Normal 3 2 3 7 2 4 3" xfId="4836"/>
    <cellStyle name="Normal 3 2 3 7 2 4 3 2" xfId="12032"/>
    <cellStyle name="Normal 3 2 3 7 2 4 4" xfId="8434"/>
    <cellStyle name="Normal 3 2 3 7 2 5" xfId="2114"/>
    <cellStyle name="Normal 3 2 3 7 2 5 2" xfId="5712"/>
    <cellStyle name="Normal 3 2 3 7 2 5 2 2" xfId="12908"/>
    <cellStyle name="Normal 3 2 3 7 2 5 3" xfId="9310"/>
    <cellStyle name="Normal 3 2 3 7 2 6" xfId="3960"/>
    <cellStyle name="Normal 3 2 3 7 2 6 2" xfId="11156"/>
    <cellStyle name="Normal 3 2 3 7 2 7" xfId="7558"/>
    <cellStyle name="Normal 3 2 3 7 3" xfId="505"/>
    <cellStyle name="Normal 3 2 3 7 3 2" xfId="1384"/>
    <cellStyle name="Normal 3 2 3 7 3 2 2" xfId="3136"/>
    <cellStyle name="Normal 3 2 3 7 3 2 2 2" xfId="6734"/>
    <cellStyle name="Normal 3 2 3 7 3 2 2 2 2" xfId="13930"/>
    <cellStyle name="Normal 3 2 3 7 3 2 2 3" xfId="10332"/>
    <cellStyle name="Normal 3 2 3 7 3 2 3" xfId="4982"/>
    <cellStyle name="Normal 3 2 3 7 3 2 3 2" xfId="12178"/>
    <cellStyle name="Normal 3 2 3 7 3 2 4" xfId="8580"/>
    <cellStyle name="Normal 3 2 3 7 3 3" xfId="2260"/>
    <cellStyle name="Normal 3 2 3 7 3 3 2" xfId="5858"/>
    <cellStyle name="Normal 3 2 3 7 3 3 2 2" xfId="13054"/>
    <cellStyle name="Normal 3 2 3 7 3 3 3" xfId="9456"/>
    <cellStyle name="Normal 3 2 3 7 3 4" xfId="4106"/>
    <cellStyle name="Normal 3 2 3 7 3 4 2" xfId="11302"/>
    <cellStyle name="Normal 3 2 3 7 3 5" xfId="7704"/>
    <cellStyle name="Normal 3 2 3 7 4" xfId="800"/>
    <cellStyle name="Normal 3 2 3 7 4 2" xfId="1676"/>
    <cellStyle name="Normal 3 2 3 7 4 2 2" xfId="3428"/>
    <cellStyle name="Normal 3 2 3 7 4 2 2 2" xfId="7026"/>
    <cellStyle name="Normal 3 2 3 7 4 2 2 2 2" xfId="14222"/>
    <cellStyle name="Normal 3 2 3 7 4 2 2 3" xfId="10624"/>
    <cellStyle name="Normal 3 2 3 7 4 2 3" xfId="5274"/>
    <cellStyle name="Normal 3 2 3 7 4 2 3 2" xfId="12470"/>
    <cellStyle name="Normal 3 2 3 7 4 2 4" xfId="8872"/>
    <cellStyle name="Normal 3 2 3 7 4 3" xfId="2552"/>
    <cellStyle name="Normal 3 2 3 7 4 3 2" xfId="6150"/>
    <cellStyle name="Normal 3 2 3 7 4 3 2 2" xfId="13346"/>
    <cellStyle name="Normal 3 2 3 7 4 3 3" xfId="9748"/>
    <cellStyle name="Normal 3 2 3 7 4 4" xfId="4398"/>
    <cellStyle name="Normal 3 2 3 7 4 4 2" xfId="11594"/>
    <cellStyle name="Normal 3 2 3 7 4 5" xfId="7996"/>
    <cellStyle name="Normal 3 2 3 7 5" xfId="1092"/>
    <cellStyle name="Normal 3 2 3 7 5 2" xfId="2844"/>
    <cellStyle name="Normal 3 2 3 7 5 2 2" xfId="6442"/>
    <cellStyle name="Normal 3 2 3 7 5 2 2 2" xfId="13638"/>
    <cellStyle name="Normal 3 2 3 7 5 2 3" xfId="10040"/>
    <cellStyle name="Normal 3 2 3 7 5 3" xfId="4690"/>
    <cellStyle name="Normal 3 2 3 7 5 3 2" xfId="11886"/>
    <cellStyle name="Normal 3 2 3 7 5 4" xfId="8288"/>
    <cellStyle name="Normal 3 2 3 7 6" xfId="1968"/>
    <cellStyle name="Normal 3 2 3 7 6 2" xfId="5566"/>
    <cellStyle name="Normal 3 2 3 7 6 2 2" xfId="12762"/>
    <cellStyle name="Normal 3 2 3 7 6 3" xfId="9164"/>
    <cellStyle name="Normal 3 2 3 7 7" xfId="3654"/>
    <cellStyle name="Normal 3 2 3 7 7 2" xfId="7252"/>
    <cellStyle name="Normal 3 2 3 7 7 2 2" xfId="14448"/>
    <cellStyle name="Normal 3 2 3 7 7 3" xfId="10850"/>
    <cellStyle name="Normal 3 2 3 7 8" xfId="3814"/>
    <cellStyle name="Normal 3 2 3 7 8 2" xfId="11010"/>
    <cellStyle name="Normal 3 2 3 7 9" xfId="7412"/>
    <cellStyle name="Normal 3 2 3 8" xfId="279"/>
    <cellStyle name="Normal 3 2 3 8 2" xfId="571"/>
    <cellStyle name="Normal 3 2 3 8 2 2" xfId="1450"/>
    <cellStyle name="Normal 3 2 3 8 2 2 2" xfId="3202"/>
    <cellStyle name="Normal 3 2 3 8 2 2 2 2" xfId="6800"/>
    <cellStyle name="Normal 3 2 3 8 2 2 2 2 2" xfId="13996"/>
    <cellStyle name="Normal 3 2 3 8 2 2 2 3" xfId="10398"/>
    <cellStyle name="Normal 3 2 3 8 2 2 3" xfId="5048"/>
    <cellStyle name="Normal 3 2 3 8 2 2 3 2" xfId="12244"/>
    <cellStyle name="Normal 3 2 3 8 2 2 4" xfId="8646"/>
    <cellStyle name="Normal 3 2 3 8 2 3" xfId="2326"/>
    <cellStyle name="Normal 3 2 3 8 2 3 2" xfId="5924"/>
    <cellStyle name="Normal 3 2 3 8 2 3 2 2" xfId="13120"/>
    <cellStyle name="Normal 3 2 3 8 2 3 3" xfId="9522"/>
    <cellStyle name="Normal 3 2 3 8 2 4" xfId="4172"/>
    <cellStyle name="Normal 3 2 3 8 2 4 2" xfId="11368"/>
    <cellStyle name="Normal 3 2 3 8 2 5" xfId="7770"/>
    <cellStyle name="Normal 3 2 3 8 3" xfId="866"/>
    <cellStyle name="Normal 3 2 3 8 3 2" xfId="1742"/>
    <cellStyle name="Normal 3 2 3 8 3 2 2" xfId="3494"/>
    <cellStyle name="Normal 3 2 3 8 3 2 2 2" xfId="7092"/>
    <cellStyle name="Normal 3 2 3 8 3 2 2 2 2" xfId="14288"/>
    <cellStyle name="Normal 3 2 3 8 3 2 2 3" xfId="10690"/>
    <cellStyle name="Normal 3 2 3 8 3 2 3" xfId="5340"/>
    <cellStyle name="Normal 3 2 3 8 3 2 3 2" xfId="12536"/>
    <cellStyle name="Normal 3 2 3 8 3 2 4" xfId="8938"/>
    <cellStyle name="Normal 3 2 3 8 3 3" xfId="2618"/>
    <cellStyle name="Normal 3 2 3 8 3 3 2" xfId="6216"/>
    <cellStyle name="Normal 3 2 3 8 3 3 2 2" xfId="13412"/>
    <cellStyle name="Normal 3 2 3 8 3 3 3" xfId="9814"/>
    <cellStyle name="Normal 3 2 3 8 3 4" xfId="4464"/>
    <cellStyle name="Normal 3 2 3 8 3 4 2" xfId="11660"/>
    <cellStyle name="Normal 3 2 3 8 3 5" xfId="8062"/>
    <cellStyle name="Normal 3 2 3 8 4" xfId="1158"/>
    <cellStyle name="Normal 3 2 3 8 4 2" xfId="2910"/>
    <cellStyle name="Normal 3 2 3 8 4 2 2" xfId="6508"/>
    <cellStyle name="Normal 3 2 3 8 4 2 2 2" xfId="13704"/>
    <cellStyle name="Normal 3 2 3 8 4 2 3" xfId="10106"/>
    <cellStyle name="Normal 3 2 3 8 4 3" xfId="4756"/>
    <cellStyle name="Normal 3 2 3 8 4 3 2" xfId="11952"/>
    <cellStyle name="Normal 3 2 3 8 4 4" xfId="8354"/>
    <cellStyle name="Normal 3 2 3 8 5" xfId="2034"/>
    <cellStyle name="Normal 3 2 3 8 5 2" xfId="5632"/>
    <cellStyle name="Normal 3 2 3 8 5 2 2" xfId="12828"/>
    <cellStyle name="Normal 3 2 3 8 5 3" xfId="9230"/>
    <cellStyle name="Normal 3 2 3 8 6" xfId="3880"/>
    <cellStyle name="Normal 3 2 3 8 6 2" xfId="11076"/>
    <cellStyle name="Normal 3 2 3 8 7" xfId="7478"/>
    <cellStyle name="Normal 3 2 3 9" xfId="425"/>
    <cellStyle name="Normal 3 2 3 9 2" xfId="1304"/>
    <cellStyle name="Normal 3 2 3 9 2 2" xfId="3056"/>
    <cellStyle name="Normal 3 2 3 9 2 2 2" xfId="6654"/>
    <cellStyle name="Normal 3 2 3 9 2 2 2 2" xfId="13850"/>
    <cellStyle name="Normal 3 2 3 9 2 2 3" xfId="10252"/>
    <cellStyle name="Normal 3 2 3 9 2 3" xfId="4902"/>
    <cellStyle name="Normal 3 2 3 9 2 3 2" xfId="12098"/>
    <cellStyle name="Normal 3 2 3 9 2 4" xfId="8500"/>
    <cellStyle name="Normal 3 2 3 9 3" xfId="2180"/>
    <cellStyle name="Normal 3 2 3 9 3 2" xfId="5778"/>
    <cellStyle name="Normal 3 2 3 9 3 2 2" xfId="12974"/>
    <cellStyle name="Normal 3 2 3 9 3 3" xfId="9376"/>
    <cellStyle name="Normal 3 2 3 9 4" xfId="4026"/>
    <cellStyle name="Normal 3 2 3 9 4 2" xfId="11222"/>
    <cellStyle name="Normal 3 2 3 9 5" xfId="7624"/>
    <cellStyle name="Normal 3 2 4" xfId="20"/>
    <cellStyle name="Normal 3 2 4 10" xfId="1898"/>
    <cellStyle name="Normal 3 2 4 10 2" xfId="5496"/>
    <cellStyle name="Normal 3 2 4 10 2 2" xfId="12692"/>
    <cellStyle name="Normal 3 2 4 10 3" xfId="9094"/>
    <cellStyle name="Normal 3 2 4 11" xfId="3642"/>
    <cellStyle name="Normal 3 2 4 11 2" xfId="7240"/>
    <cellStyle name="Normal 3 2 4 11 2 2" xfId="14436"/>
    <cellStyle name="Normal 3 2 4 11 3" xfId="10838"/>
    <cellStyle name="Normal 3 2 4 12" xfId="3744"/>
    <cellStyle name="Normal 3 2 4 12 2" xfId="10940"/>
    <cellStyle name="Normal 3 2 4 13" xfId="7342"/>
    <cellStyle name="Normal 3 2 4 14" xfId="136"/>
    <cellStyle name="Normal 3 2 4 2" xfId="71"/>
    <cellStyle name="Normal 3 2 4 2 10" xfId="7364"/>
    <cellStyle name="Normal 3 2 4 2 11" xfId="158"/>
    <cellStyle name="Normal 3 2 4 2 2" xfId="243"/>
    <cellStyle name="Normal 3 2 4 2 2 2" xfId="391"/>
    <cellStyle name="Normal 3 2 4 2 2 2 2" xfId="683"/>
    <cellStyle name="Normal 3 2 4 2 2 2 2 2" xfId="1562"/>
    <cellStyle name="Normal 3 2 4 2 2 2 2 2 2" xfId="3314"/>
    <cellStyle name="Normal 3 2 4 2 2 2 2 2 2 2" xfId="6912"/>
    <cellStyle name="Normal 3 2 4 2 2 2 2 2 2 2 2" xfId="14108"/>
    <cellStyle name="Normal 3 2 4 2 2 2 2 2 2 3" xfId="10510"/>
    <cellStyle name="Normal 3 2 4 2 2 2 2 2 3" xfId="5160"/>
    <cellStyle name="Normal 3 2 4 2 2 2 2 2 3 2" xfId="12356"/>
    <cellStyle name="Normal 3 2 4 2 2 2 2 2 4" xfId="8758"/>
    <cellStyle name="Normal 3 2 4 2 2 2 2 3" xfId="2438"/>
    <cellStyle name="Normal 3 2 4 2 2 2 2 3 2" xfId="6036"/>
    <cellStyle name="Normal 3 2 4 2 2 2 2 3 2 2" xfId="13232"/>
    <cellStyle name="Normal 3 2 4 2 2 2 2 3 3" xfId="9634"/>
    <cellStyle name="Normal 3 2 4 2 2 2 2 4" xfId="4284"/>
    <cellStyle name="Normal 3 2 4 2 2 2 2 4 2" xfId="11480"/>
    <cellStyle name="Normal 3 2 4 2 2 2 2 5" xfId="7882"/>
    <cellStyle name="Normal 3 2 4 2 2 2 3" xfId="978"/>
    <cellStyle name="Normal 3 2 4 2 2 2 3 2" xfId="1854"/>
    <cellStyle name="Normal 3 2 4 2 2 2 3 2 2" xfId="3606"/>
    <cellStyle name="Normal 3 2 4 2 2 2 3 2 2 2" xfId="7204"/>
    <cellStyle name="Normal 3 2 4 2 2 2 3 2 2 2 2" xfId="14400"/>
    <cellStyle name="Normal 3 2 4 2 2 2 3 2 2 3" xfId="10802"/>
    <cellStyle name="Normal 3 2 4 2 2 2 3 2 3" xfId="5452"/>
    <cellStyle name="Normal 3 2 4 2 2 2 3 2 3 2" xfId="12648"/>
    <cellStyle name="Normal 3 2 4 2 2 2 3 2 4" xfId="9050"/>
    <cellStyle name="Normal 3 2 4 2 2 2 3 3" xfId="2730"/>
    <cellStyle name="Normal 3 2 4 2 2 2 3 3 2" xfId="6328"/>
    <cellStyle name="Normal 3 2 4 2 2 2 3 3 2 2" xfId="13524"/>
    <cellStyle name="Normal 3 2 4 2 2 2 3 3 3" xfId="9926"/>
    <cellStyle name="Normal 3 2 4 2 2 2 3 4" xfId="4576"/>
    <cellStyle name="Normal 3 2 4 2 2 2 3 4 2" xfId="11772"/>
    <cellStyle name="Normal 3 2 4 2 2 2 3 5" xfId="8174"/>
    <cellStyle name="Normal 3 2 4 2 2 2 4" xfId="1270"/>
    <cellStyle name="Normal 3 2 4 2 2 2 4 2" xfId="3022"/>
    <cellStyle name="Normal 3 2 4 2 2 2 4 2 2" xfId="6620"/>
    <cellStyle name="Normal 3 2 4 2 2 2 4 2 2 2" xfId="13816"/>
    <cellStyle name="Normal 3 2 4 2 2 2 4 2 3" xfId="10218"/>
    <cellStyle name="Normal 3 2 4 2 2 2 4 3" xfId="4868"/>
    <cellStyle name="Normal 3 2 4 2 2 2 4 3 2" xfId="12064"/>
    <cellStyle name="Normal 3 2 4 2 2 2 4 4" xfId="8466"/>
    <cellStyle name="Normal 3 2 4 2 2 2 5" xfId="2146"/>
    <cellStyle name="Normal 3 2 4 2 2 2 5 2" xfId="5744"/>
    <cellStyle name="Normal 3 2 4 2 2 2 5 2 2" xfId="12940"/>
    <cellStyle name="Normal 3 2 4 2 2 2 5 3" xfId="9342"/>
    <cellStyle name="Normal 3 2 4 2 2 2 6" xfId="3992"/>
    <cellStyle name="Normal 3 2 4 2 2 2 6 2" xfId="11188"/>
    <cellStyle name="Normal 3 2 4 2 2 2 7" xfId="7590"/>
    <cellStyle name="Normal 3 2 4 2 2 3" xfId="537"/>
    <cellStyle name="Normal 3 2 4 2 2 3 2" xfId="1416"/>
    <cellStyle name="Normal 3 2 4 2 2 3 2 2" xfId="3168"/>
    <cellStyle name="Normal 3 2 4 2 2 3 2 2 2" xfId="6766"/>
    <cellStyle name="Normal 3 2 4 2 2 3 2 2 2 2" xfId="13962"/>
    <cellStyle name="Normal 3 2 4 2 2 3 2 2 3" xfId="10364"/>
    <cellStyle name="Normal 3 2 4 2 2 3 2 3" xfId="5014"/>
    <cellStyle name="Normal 3 2 4 2 2 3 2 3 2" xfId="12210"/>
    <cellStyle name="Normal 3 2 4 2 2 3 2 4" xfId="8612"/>
    <cellStyle name="Normal 3 2 4 2 2 3 3" xfId="2292"/>
    <cellStyle name="Normal 3 2 4 2 2 3 3 2" xfId="5890"/>
    <cellStyle name="Normal 3 2 4 2 2 3 3 2 2" xfId="13086"/>
    <cellStyle name="Normal 3 2 4 2 2 3 3 3" xfId="9488"/>
    <cellStyle name="Normal 3 2 4 2 2 3 4" xfId="4138"/>
    <cellStyle name="Normal 3 2 4 2 2 3 4 2" xfId="11334"/>
    <cellStyle name="Normal 3 2 4 2 2 3 5" xfId="7736"/>
    <cellStyle name="Normal 3 2 4 2 2 4" xfId="832"/>
    <cellStyle name="Normal 3 2 4 2 2 4 2" xfId="1708"/>
    <cellStyle name="Normal 3 2 4 2 2 4 2 2" xfId="3460"/>
    <cellStyle name="Normal 3 2 4 2 2 4 2 2 2" xfId="7058"/>
    <cellStyle name="Normal 3 2 4 2 2 4 2 2 2 2" xfId="14254"/>
    <cellStyle name="Normal 3 2 4 2 2 4 2 2 3" xfId="10656"/>
    <cellStyle name="Normal 3 2 4 2 2 4 2 3" xfId="5306"/>
    <cellStyle name="Normal 3 2 4 2 2 4 2 3 2" xfId="12502"/>
    <cellStyle name="Normal 3 2 4 2 2 4 2 4" xfId="8904"/>
    <cellStyle name="Normal 3 2 4 2 2 4 3" xfId="2584"/>
    <cellStyle name="Normal 3 2 4 2 2 4 3 2" xfId="6182"/>
    <cellStyle name="Normal 3 2 4 2 2 4 3 2 2" xfId="13378"/>
    <cellStyle name="Normal 3 2 4 2 2 4 3 3" xfId="9780"/>
    <cellStyle name="Normal 3 2 4 2 2 4 4" xfId="4430"/>
    <cellStyle name="Normal 3 2 4 2 2 4 4 2" xfId="11626"/>
    <cellStyle name="Normal 3 2 4 2 2 4 5" xfId="8028"/>
    <cellStyle name="Normal 3 2 4 2 2 5" xfId="1124"/>
    <cellStyle name="Normal 3 2 4 2 2 5 2" xfId="2876"/>
    <cellStyle name="Normal 3 2 4 2 2 5 2 2" xfId="6474"/>
    <cellStyle name="Normal 3 2 4 2 2 5 2 2 2" xfId="13670"/>
    <cellStyle name="Normal 3 2 4 2 2 5 2 3" xfId="10072"/>
    <cellStyle name="Normal 3 2 4 2 2 5 3" xfId="4722"/>
    <cellStyle name="Normal 3 2 4 2 2 5 3 2" xfId="11918"/>
    <cellStyle name="Normal 3 2 4 2 2 5 4" xfId="8320"/>
    <cellStyle name="Normal 3 2 4 2 2 6" xfId="2000"/>
    <cellStyle name="Normal 3 2 4 2 2 6 2" xfId="5598"/>
    <cellStyle name="Normal 3 2 4 2 2 6 2 2" xfId="12794"/>
    <cellStyle name="Normal 3 2 4 2 2 6 3" xfId="9196"/>
    <cellStyle name="Normal 3 2 4 2 2 7" xfId="3846"/>
    <cellStyle name="Normal 3 2 4 2 2 7 2" xfId="11042"/>
    <cellStyle name="Normal 3 2 4 2 2 8" xfId="7444"/>
    <cellStyle name="Normal 3 2 4 2 3" xfId="311"/>
    <cellStyle name="Normal 3 2 4 2 3 2" xfId="603"/>
    <cellStyle name="Normal 3 2 4 2 3 2 2" xfId="1482"/>
    <cellStyle name="Normal 3 2 4 2 3 2 2 2" xfId="3234"/>
    <cellStyle name="Normal 3 2 4 2 3 2 2 2 2" xfId="6832"/>
    <cellStyle name="Normal 3 2 4 2 3 2 2 2 2 2" xfId="14028"/>
    <cellStyle name="Normal 3 2 4 2 3 2 2 2 3" xfId="10430"/>
    <cellStyle name="Normal 3 2 4 2 3 2 2 3" xfId="5080"/>
    <cellStyle name="Normal 3 2 4 2 3 2 2 3 2" xfId="12276"/>
    <cellStyle name="Normal 3 2 4 2 3 2 2 4" xfId="8678"/>
    <cellStyle name="Normal 3 2 4 2 3 2 3" xfId="2358"/>
    <cellStyle name="Normal 3 2 4 2 3 2 3 2" xfId="5956"/>
    <cellStyle name="Normal 3 2 4 2 3 2 3 2 2" xfId="13152"/>
    <cellStyle name="Normal 3 2 4 2 3 2 3 3" xfId="9554"/>
    <cellStyle name="Normal 3 2 4 2 3 2 4" xfId="4204"/>
    <cellStyle name="Normal 3 2 4 2 3 2 4 2" xfId="11400"/>
    <cellStyle name="Normal 3 2 4 2 3 2 5" xfId="7802"/>
    <cellStyle name="Normal 3 2 4 2 3 3" xfId="898"/>
    <cellStyle name="Normal 3 2 4 2 3 3 2" xfId="1774"/>
    <cellStyle name="Normal 3 2 4 2 3 3 2 2" xfId="3526"/>
    <cellStyle name="Normal 3 2 4 2 3 3 2 2 2" xfId="7124"/>
    <cellStyle name="Normal 3 2 4 2 3 3 2 2 2 2" xfId="14320"/>
    <cellStyle name="Normal 3 2 4 2 3 3 2 2 3" xfId="10722"/>
    <cellStyle name="Normal 3 2 4 2 3 3 2 3" xfId="5372"/>
    <cellStyle name="Normal 3 2 4 2 3 3 2 3 2" xfId="12568"/>
    <cellStyle name="Normal 3 2 4 2 3 3 2 4" xfId="8970"/>
    <cellStyle name="Normal 3 2 4 2 3 3 3" xfId="2650"/>
    <cellStyle name="Normal 3 2 4 2 3 3 3 2" xfId="6248"/>
    <cellStyle name="Normal 3 2 4 2 3 3 3 2 2" xfId="13444"/>
    <cellStyle name="Normal 3 2 4 2 3 3 3 3" xfId="9846"/>
    <cellStyle name="Normal 3 2 4 2 3 3 4" xfId="4496"/>
    <cellStyle name="Normal 3 2 4 2 3 3 4 2" xfId="11692"/>
    <cellStyle name="Normal 3 2 4 2 3 3 5" xfId="8094"/>
    <cellStyle name="Normal 3 2 4 2 3 4" xfId="1190"/>
    <cellStyle name="Normal 3 2 4 2 3 4 2" xfId="2942"/>
    <cellStyle name="Normal 3 2 4 2 3 4 2 2" xfId="6540"/>
    <cellStyle name="Normal 3 2 4 2 3 4 2 2 2" xfId="13736"/>
    <cellStyle name="Normal 3 2 4 2 3 4 2 3" xfId="10138"/>
    <cellStyle name="Normal 3 2 4 2 3 4 3" xfId="4788"/>
    <cellStyle name="Normal 3 2 4 2 3 4 3 2" xfId="11984"/>
    <cellStyle name="Normal 3 2 4 2 3 4 4" xfId="8386"/>
    <cellStyle name="Normal 3 2 4 2 3 5" xfId="2066"/>
    <cellStyle name="Normal 3 2 4 2 3 5 2" xfId="5664"/>
    <cellStyle name="Normal 3 2 4 2 3 5 2 2" xfId="12860"/>
    <cellStyle name="Normal 3 2 4 2 3 5 3" xfId="9262"/>
    <cellStyle name="Normal 3 2 4 2 3 6" xfId="3912"/>
    <cellStyle name="Normal 3 2 4 2 3 6 2" xfId="11108"/>
    <cellStyle name="Normal 3 2 4 2 3 7" xfId="7510"/>
    <cellStyle name="Normal 3 2 4 2 4" xfId="457"/>
    <cellStyle name="Normal 3 2 4 2 4 2" xfId="1336"/>
    <cellStyle name="Normal 3 2 4 2 4 2 2" xfId="3088"/>
    <cellStyle name="Normal 3 2 4 2 4 2 2 2" xfId="6686"/>
    <cellStyle name="Normal 3 2 4 2 4 2 2 2 2" xfId="13882"/>
    <cellStyle name="Normal 3 2 4 2 4 2 2 3" xfId="10284"/>
    <cellStyle name="Normal 3 2 4 2 4 2 3" xfId="4934"/>
    <cellStyle name="Normal 3 2 4 2 4 2 3 2" xfId="12130"/>
    <cellStyle name="Normal 3 2 4 2 4 2 4" xfId="8532"/>
    <cellStyle name="Normal 3 2 4 2 4 3" xfId="2212"/>
    <cellStyle name="Normal 3 2 4 2 4 3 2" xfId="5810"/>
    <cellStyle name="Normal 3 2 4 2 4 3 2 2" xfId="13006"/>
    <cellStyle name="Normal 3 2 4 2 4 3 3" xfId="9408"/>
    <cellStyle name="Normal 3 2 4 2 4 4" xfId="4058"/>
    <cellStyle name="Normal 3 2 4 2 4 4 2" xfId="11254"/>
    <cellStyle name="Normal 3 2 4 2 4 5" xfId="7656"/>
    <cellStyle name="Normal 3 2 4 2 5" xfId="752"/>
    <cellStyle name="Normal 3 2 4 2 5 2" xfId="1628"/>
    <cellStyle name="Normal 3 2 4 2 5 2 2" xfId="3380"/>
    <cellStyle name="Normal 3 2 4 2 5 2 2 2" xfId="6978"/>
    <cellStyle name="Normal 3 2 4 2 5 2 2 2 2" xfId="14174"/>
    <cellStyle name="Normal 3 2 4 2 5 2 2 3" xfId="10576"/>
    <cellStyle name="Normal 3 2 4 2 5 2 3" xfId="5226"/>
    <cellStyle name="Normal 3 2 4 2 5 2 3 2" xfId="12422"/>
    <cellStyle name="Normal 3 2 4 2 5 2 4" xfId="8824"/>
    <cellStyle name="Normal 3 2 4 2 5 3" xfId="2504"/>
    <cellStyle name="Normal 3 2 4 2 5 3 2" xfId="6102"/>
    <cellStyle name="Normal 3 2 4 2 5 3 2 2" xfId="13298"/>
    <cellStyle name="Normal 3 2 4 2 5 3 3" xfId="9700"/>
    <cellStyle name="Normal 3 2 4 2 5 4" xfId="4350"/>
    <cellStyle name="Normal 3 2 4 2 5 4 2" xfId="11546"/>
    <cellStyle name="Normal 3 2 4 2 5 5" xfId="7948"/>
    <cellStyle name="Normal 3 2 4 2 6" xfId="1044"/>
    <cellStyle name="Normal 3 2 4 2 6 2" xfId="2796"/>
    <cellStyle name="Normal 3 2 4 2 6 2 2" xfId="6394"/>
    <cellStyle name="Normal 3 2 4 2 6 2 2 2" xfId="13590"/>
    <cellStyle name="Normal 3 2 4 2 6 2 3" xfId="9992"/>
    <cellStyle name="Normal 3 2 4 2 6 3" xfId="4642"/>
    <cellStyle name="Normal 3 2 4 2 6 3 2" xfId="11838"/>
    <cellStyle name="Normal 3 2 4 2 6 4" xfId="8240"/>
    <cellStyle name="Normal 3 2 4 2 7" xfId="1920"/>
    <cellStyle name="Normal 3 2 4 2 7 2" xfId="5518"/>
    <cellStyle name="Normal 3 2 4 2 7 2 2" xfId="12714"/>
    <cellStyle name="Normal 3 2 4 2 7 3" xfId="9116"/>
    <cellStyle name="Normal 3 2 4 2 8" xfId="3686"/>
    <cellStyle name="Normal 3 2 4 2 8 2" xfId="7284"/>
    <cellStyle name="Normal 3 2 4 2 8 2 2" xfId="14480"/>
    <cellStyle name="Normal 3 2 4 2 8 3" xfId="10882"/>
    <cellStyle name="Normal 3 2 4 2 9" xfId="3766"/>
    <cellStyle name="Normal 3 2 4 2 9 2" xfId="10962"/>
    <cellStyle name="Normal 3 2 4 3" xfId="94"/>
    <cellStyle name="Normal 3 2 4 3 10" xfId="7386"/>
    <cellStyle name="Normal 3 2 4 3 11" xfId="181"/>
    <cellStyle name="Normal 3 2 4 3 2" xfId="266"/>
    <cellStyle name="Normal 3 2 4 3 2 2" xfId="413"/>
    <cellStyle name="Normal 3 2 4 3 2 2 2" xfId="705"/>
    <cellStyle name="Normal 3 2 4 3 2 2 2 2" xfId="1584"/>
    <cellStyle name="Normal 3 2 4 3 2 2 2 2 2" xfId="3336"/>
    <cellStyle name="Normal 3 2 4 3 2 2 2 2 2 2" xfId="6934"/>
    <cellStyle name="Normal 3 2 4 3 2 2 2 2 2 2 2" xfId="14130"/>
    <cellStyle name="Normal 3 2 4 3 2 2 2 2 2 3" xfId="10532"/>
    <cellStyle name="Normal 3 2 4 3 2 2 2 2 3" xfId="5182"/>
    <cellStyle name="Normal 3 2 4 3 2 2 2 2 3 2" xfId="12378"/>
    <cellStyle name="Normal 3 2 4 3 2 2 2 2 4" xfId="8780"/>
    <cellStyle name="Normal 3 2 4 3 2 2 2 3" xfId="2460"/>
    <cellStyle name="Normal 3 2 4 3 2 2 2 3 2" xfId="6058"/>
    <cellStyle name="Normal 3 2 4 3 2 2 2 3 2 2" xfId="13254"/>
    <cellStyle name="Normal 3 2 4 3 2 2 2 3 3" xfId="9656"/>
    <cellStyle name="Normal 3 2 4 3 2 2 2 4" xfId="4306"/>
    <cellStyle name="Normal 3 2 4 3 2 2 2 4 2" xfId="11502"/>
    <cellStyle name="Normal 3 2 4 3 2 2 2 5" xfId="7904"/>
    <cellStyle name="Normal 3 2 4 3 2 2 3" xfId="1000"/>
    <cellStyle name="Normal 3 2 4 3 2 2 3 2" xfId="1876"/>
    <cellStyle name="Normal 3 2 4 3 2 2 3 2 2" xfId="3628"/>
    <cellStyle name="Normal 3 2 4 3 2 2 3 2 2 2" xfId="7226"/>
    <cellStyle name="Normal 3 2 4 3 2 2 3 2 2 2 2" xfId="14422"/>
    <cellStyle name="Normal 3 2 4 3 2 2 3 2 2 3" xfId="10824"/>
    <cellStyle name="Normal 3 2 4 3 2 2 3 2 3" xfId="5474"/>
    <cellStyle name="Normal 3 2 4 3 2 2 3 2 3 2" xfId="12670"/>
    <cellStyle name="Normal 3 2 4 3 2 2 3 2 4" xfId="9072"/>
    <cellStyle name="Normal 3 2 4 3 2 2 3 3" xfId="2752"/>
    <cellStyle name="Normal 3 2 4 3 2 2 3 3 2" xfId="6350"/>
    <cellStyle name="Normal 3 2 4 3 2 2 3 3 2 2" xfId="13546"/>
    <cellStyle name="Normal 3 2 4 3 2 2 3 3 3" xfId="9948"/>
    <cellStyle name="Normal 3 2 4 3 2 2 3 4" xfId="4598"/>
    <cellStyle name="Normal 3 2 4 3 2 2 3 4 2" xfId="11794"/>
    <cellStyle name="Normal 3 2 4 3 2 2 3 5" xfId="8196"/>
    <cellStyle name="Normal 3 2 4 3 2 2 4" xfId="1292"/>
    <cellStyle name="Normal 3 2 4 3 2 2 4 2" xfId="3044"/>
    <cellStyle name="Normal 3 2 4 3 2 2 4 2 2" xfId="6642"/>
    <cellStyle name="Normal 3 2 4 3 2 2 4 2 2 2" xfId="13838"/>
    <cellStyle name="Normal 3 2 4 3 2 2 4 2 3" xfId="10240"/>
    <cellStyle name="Normal 3 2 4 3 2 2 4 3" xfId="4890"/>
    <cellStyle name="Normal 3 2 4 3 2 2 4 3 2" xfId="12086"/>
    <cellStyle name="Normal 3 2 4 3 2 2 4 4" xfId="8488"/>
    <cellStyle name="Normal 3 2 4 3 2 2 5" xfId="2168"/>
    <cellStyle name="Normal 3 2 4 3 2 2 5 2" xfId="5766"/>
    <cellStyle name="Normal 3 2 4 3 2 2 5 2 2" xfId="12962"/>
    <cellStyle name="Normal 3 2 4 3 2 2 5 3" xfId="9364"/>
    <cellStyle name="Normal 3 2 4 3 2 2 6" xfId="4014"/>
    <cellStyle name="Normal 3 2 4 3 2 2 6 2" xfId="11210"/>
    <cellStyle name="Normal 3 2 4 3 2 2 7" xfId="7612"/>
    <cellStyle name="Normal 3 2 4 3 2 3" xfId="559"/>
    <cellStyle name="Normal 3 2 4 3 2 3 2" xfId="1438"/>
    <cellStyle name="Normal 3 2 4 3 2 3 2 2" xfId="3190"/>
    <cellStyle name="Normal 3 2 4 3 2 3 2 2 2" xfId="6788"/>
    <cellStyle name="Normal 3 2 4 3 2 3 2 2 2 2" xfId="13984"/>
    <cellStyle name="Normal 3 2 4 3 2 3 2 2 3" xfId="10386"/>
    <cellStyle name="Normal 3 2 4 3 2 3 2 3" xfId="5036"/>
    <cellStyle name="Normal 3 2 4 3 2 3 2 3 2" xfId="12232"/>
    <cellStyle name="Normal 3 2 4 3 2 3 2 4" xfId="8634"/>
    <cellStyle name="Normal 3 2 4 3 2 3 3" xfId="2314"/>
    <cellStyle name="Normal 3 2 4 3 2 3 3 2" xfId="5912"/>
    <cellStyle name="Normal 3 2 4 3 2 3 3 2 2" xfId="13108"/>
    <cellStyle name="Normal 3 2 4 3 2 3 3 3" xfId="9510"/>
    <cellStyle name="Normal 3 2 4 3 2 3 4" xfId="4160"/>
    <cellStyle name="Normal 3 2 4 3 2 3 4 2" xfId="11356"/>
    <cellStyle name="Normal 3 2 4 3 2 3 5" xfId="7758"/>
    <cellStyle name="Normal 3 2 4 3 2 4" xfId="854"/>
    <cellStyle name="Normal 3 2 4 3 2 4 2" xfId="1730"/>
    <cellStyle name="Normal 3 2 4 3 2 4 2 2" xfId="3482"/>
    <cellStyle name="Normal 3 2 4 3 2 4 2 2 2" xfId="7080"/>
    <cellStyle name="Normal 3 2 4 3 2 4 2 2 2 2" xfId="14276"/>
    <cellStyle name="Normal 3 2 4 3 2 4 2 2 3" xfId="10678"/>
    <cellStyle name="Normal 3 2 4 3 2 4 2 3" xfId="5328"/>
    <cellStyle name="Normal 3 2 4 3 2 4 2 3 2" xfId="12524"/>
    <cellStyle name="Normal 3 2 4 3 2 4 2 4" xfId="8926"/>
    <cellStyle name="Normal 3 2 4 3 2 4 3" xfId="2606"/>
    <cellStyle name="Normal 3 2 4 3 2 4 3 2" xfId="6204"/>
    <cellStyle name="Normal 3 2 4 3 2 4 3 2 2" xfId="13400"/>
    <cellStyle name="Normal 3 2 4 3 2 4 3 3" xfId="9802"/>
    <cellStyle name="Normal 3 2 4 3 2 4 4" xfId="4452"/>
    <cellStyle name="Normal 3 2 4 3 2 4 4 2" xfId="11648"/>
    <cellStyle name="Normal 3 2 4 3 2 4 5" xfId="8050"/>
    <cellStyle name="Normal 3 2 4 3 2 5" xfId="1146"/>
    <cellStyle name="Normal 3 2 4 3 2 5 2" xfId="2898"/>
    <cellStyle name="Normal 3 2 4 3 2 5 2 2" xfId="6496"/>
    <cellStyle name="Normal 3 2 4 3 2 5 2 2 2" xfId="13692"/>
    <cellStyle name="Normal 3 2 4 3 2 5 2 3" xfId="10094"/>
    <cellStyle name="Normal 3 2 4 3 2 5 3" xfId="4744"/>
    <cellStyle name="Normal 3 2 4 3 2 5 3 2" xfId="11940"/>
    <cellStyle name="Normal 3 2 4 3 2 5 4" xfId="8342"/>
    <cellStyle name="Normal 3 2 4 3 2 6" xfId="2022"/>
    <cellStyle name="Normal 3 2 4 3 2 6 2" xfId="5620"/>
    <cellStyle name="Normal 3 2 4 3 2 6 2 2" xfId="12816"/>
    <cellStyle name="Normal 3 2 4 3 2 6 3" xfId="9218"/>
    <cellStyle name="Normal 3 2 4 3 2 7" xfId="3868"/>
    <cellStyle name="Normal 3 2 4 3 2 7 2" xfId="11064"/>
    <cellStyle name="Normal 3 2 4 3 2 8" xfId="7466"/>
    <cellStyle name="Normal 3 2 4 3 3" xfId="333"/>
    <cellStyle name="Normal 3 2 4 3 3 2" xfId="625"/>
    <cellStyle name="Normal 3 2 4 3 3 2 2" xfId="1504"/>
    <cellStyle name="Normal 3 2 4 3 3 2 2 2" xfId="3256"/>
    <cellStyle name="Normal 3 2 4 3 3 2 2 2 2" xfId="6854"/>
    <cellStyle name="Normal 3 2 4 3 3 2 2 2 2 2" xfId="14050"/>
    <cellStyle name="Normal 3 2 4 3 3 2 2 2 3" xfId="10452"/>
    <cellStyle name="Normal 3 2 4 3 3 2 2 3" xfId="5102"/>
    <cellStyle name="Normal 3 2 4 3 3 2 2 3 2" xfId="12298"/>
    <cellStyle name="Normal 3 2 4 3 3 2 2 4" xfId="8700"/>
    <cellStyle name="Normal 3 2 4 3 3 2 3" xfId="2380"/>
    <cellStyle name="Normal 3 2 4 3 3 2 3 2" xfId="5978"/>
    <cellStyle name="Normal 3 2 4 3 3 2 3 2 2" xfId="13174"/>
    <cellStyle name="Normal 3 2 4 3 3 2 3 3" xfId="9576"/>
    <cellStyle name="Normal 3 2 4 3 3 2 4" xfId="4226"/>
    <cellStyle name="Normal 3 2 4 3 3 2 4 2" xfId="11422"/>
    <cellStyle name="Normal 3 2 4 3 3 2 5" xfId="7824"/>
    <cellStyle name="Normal 3 2 4 3 3 3" xfId="920"/>
    <cellStyle name="Normal 3 2 4 3 3 3 2" xfId="1796"/>
    <cellStyle name="Normal 3 2 4 3 3 3 2 2" xfId="3548"/>
    <cellStyle name="Normal 3 2 4 3 3 3 2 2 2" xfId="7146"/>
    <cellStyle name="Normal 3 2 4 3 3 3 2 2 2 2" xfId="14342"/>
    <cellStyle name="Normal 3 2 4 3 3 3 2 2 3" xfId="10744"/>
    <cellStyle name="Normal 3 2 4 3 3 3 2 3" xfId="5394"/>
    <cellStyle name="Normal 3 2 4 3 3 3 2 3 2" xfId="12590"/>
    <cellStyle name="Normal 3 2 4 3 3 3 2 4" xfId="8992"/>
    <cellStyle name="Normal 3 2 4 3 3 3 3" xfId="2672"/>
    <cellStyle name="Normal 3 2 4 3 3 3 3 2" xfId="6270"/>
    <cellStyle name="Normal 3 2 4 3 3 3 3 2 2" xfId="13466"/>
    <cellStyle name="Normal 3 2 4 3 3 3 3 3" xfId="9868"/>
    <cellStyle name="Normal 3 2 4 3 3 3 4" xfId="4518"/>
    <cellStyle name="Normal 3 2 4 3 3 3 4 2" xfId="11714"/>
    <cellStyle name="Normal 3 2 4 3 3 3 5" xfId="8116"/>
    <cellStyle name="Normal 3 2 4 3 3 4" xfId="1212"/>
    <cellStyle name="Normal 3 2 4 3 3 4 2" xfId="2964"/>
    <cellStyle name="Normal 3 2 4 3 3 4 2 2" xfId="6562"/>
    <cellStyle name="Normal 3 2 4 3 3 4 2 2 2" xfId="13758"/>
    <cellStyle name="Normal 3 2 4 3 3 4 2 3" xfId="10160"/>
    <cellStyle name="Normal 3 2 4 3 3 4 3" xfId="4810"/>
    <cellStyle name="Normal 3 2 4 3 3 4 3 2" xfId="12006"/>
    <cellStyle name="Normal 3 2 4 3 3 4 4" xfId="8408"/>
    <cellStyle name="Normal 3 2 4 3 3 5" xfId="2088"/>
    <cellStyle name="Normal 3 2 4 3 3 5 2" xfId="5686"/>
    <cellStyle name="Normal 3 2 4 3 3 5 2 2" xfId="12882"/>
    <cellStyle name="Normal 3 2 4 3 3 5 3" xfId="9284"/>
    <cellStyle name="Normal 3 2 4 3 3 6" xfId="3934"/>
    <cellStyle name="Normal 3 2 4 3 3 6 2" xfId="11130"/>
    <cellStyle name="Normal 3 2 4 3 3 7" xfId="7532"/>
    <cellStyle name="Normal 3 2 4 3 4" xfId="479"/>
    <cellStyle name="Normal 3 2 4 3 4 2" xfId="1358"/>
    <cellStyle name="Normal 3 2 4 3 4 2 2" xfId="3110"/>
    <cellStyle name="Normal 3 2 4 3 4 2 2 2" xfId="6708"/>
    <cellStyle name="Normal 3 2 4 3 4 2 2 2 2" xfId="13904"/>
    <cellStyle name="Normal 3 2 4 3 4 2 2 3" xfId="10306"/>
    <cellStyle name="Normal 3 2 4 3 4 2 3" xfId="4956"/>
    <cellStyle name="Normal 3 2 4 3 4 2 3 2" xfId="12152"/>
    <cellStyle name="Normal 3 2 4 3 4 2 4" xfId="8554"/>
    <cellStyle name="Normal 3 2 4 3 4 3" xfId="2234"/>
    <cellStyle name="Normal 3 2 4 3 4 3 2" xfId="5832"/>
    <cellStyle name="Normal 3 2 4 3 4 3 2 2" xfId="13028"/>
    <cellStyle name="Normal 3 2 4 3 4 3 3" xfId="9430"/>
    <cellStyle name="Normal 3 2 4 3 4 4" xfId="4080"/>
    <cellStyle name="Normal 3 2 4 3 4 4 2" xfId="11276"/>
    <cellStyle name="Normal 3 2 4 3 4 5" xfId="7678"/>
    <cellStyle name="Normal 3 2 4 3 5" xfId="774"/>
    <cellStyle name="Normal 3 2 4 3 5 2" xfId="1650"/>
    <cellStyle name="Normal 3 2 4 3 5 2 2" xfId="3402"/>
    <cellStyle name="Normal 3 2 4 3 5 2 2 2" xfId="7000"/>
    <cellStyle name="Normal 3 2 4 3 5 2 2 2 2" xfId="14196"/>
    <cellStyle name="Normal 3 2 4 3 5 2 2 3" xfId="10598"/>
    <cellStyle name="Normal 3 2 4 3 5 2 3" xfId="5248"/>
    <cellStyle name="Normal 3 2 4 3 5 2 3 2" xfId="12444"/>
    <cellStyle name="Normal 3 2 4 3 5 2 4" xfId="8846"/>
    <cellStyle name="Normal 3 2 4 3 5 3" xfId="2526"/>
    <cellStyle name="Normal 3 2 4 3 5 3 2" xfId="6124"/>
    <cellStyle name="Normal 3 2 4 3 5 3 2 2" xfId="13320"/>
    <cellStyle name="Normal 3 2 4 3 5 3 3" xfId="9722"/>
    <cellStyle name="Normal 3 2 4 3 5 4" xfId="4372"/>
    <cellStyle name="Normal 3 2 4 3 5 4 2" xfId="11568"/>
    <cellStyle name="Normal 3 2 4 3 5 5" xfId="7970"/>
    <cellStyle name="Normal 3 2 4 3 6" xfId="1066"/>
    <cellStyle name="Normal 3 2 4 3 6 2" xfId="2818"/>
    <cellStyle name="Normal 3 2 4 3 6 2 2" xfId="6416"/>
    <cellStyle name="Normal 3 2 4 3 6 2 2 2" xfId="13612"/>
    <cellStyle name="Normal 3 2 4 3 6 2 3" xfId="10014"/>
    <cellStyle name="Normal 3 2 4 3 6 3" xfId="4664"/>
    <cellStyle name="Normal 3 2 4 3 6 3 2" xfId="11860"/>
    <cellStyle name="Normal 3 2 4 3 6 4" xfId="8262"/>
    <cellStyle name="Normal 3 2 4 3 7" xfId="1942"/>
    <cellStyle name="Normal 3 2 4 3 7 2" xfId="5540"/>
    <cellStyle name="Normal 3 2 4 3 7 2 2" xfId="12736"/>
    <cellStyle name="Normal 3 2 4 3 7 3" xfId="9138"/>
    <cellStyle name="Normal 3 2 4 3 8" xfId="3708"/>
    <cellStyle name="Normal 3 2 4 3 8 2" xfId="7306"/>
    <cellStyle name="Normal 3 2 4 3 8 2 2" xfId="14502"/>
    <cellStyle name="Normal 3 2 4 3 8 3" xfId="10904"/>
    <cellStyle name="Normal 3 2 4 3 9" xfId="3788"/>
    <cellStyle name="Normal 3 2 4 3 9 2" xfId="10984"/>
    <cellStyle name="Normal 3 2 4 4" xfId="111"/>
    <cellStyle name="Normal 3 2 4 4 10" xfId="197"/>
    <cellStyle name="Normal 3 2 4 4 2" xfId="347"/>
    <cellStyle name="Normal 3 2 4 4 2 2" xfId="639"/>
    <cellStyle name="Normal 3 2 4 4 2 2 2" xfId="1518"/>
    <cellStyle name="Normal 3 2 4 4 2 2 2 2" xfId="3270"/>
    <cellStyle name="Normal 3 2 4 4 2 2 2 2 2" xfId="6868"/>
    <cellStyle name="Normal 3 2 4 4 2 2 2 2 2 2" xfId="14064"/>
    <cellStyle name="Normal 3 2 4 4 2 2 2 2 3" xfId="10466"/>
    <cellStyle name="Normal 3 2 4 4 2 2 2 3" xfId="5116"/>
    <cellStyle name="Normal 3 2 4 4 2 2 2 3 2" xfId="12312"/>
    <cellStyle name="Normal 3 2 4 4 2 2 2 4" xfId="8714"/>
    <cellStyle name="Normal 3 2 4 4 2 2 3" xfId="2394"/>
    <cellStyle name="Normal 3 2 4 4 2 2 3 2" xfId="5992"/>
    <cellStyle name="Normal 3 2 4 4 2 2 3 2 2" xfId="13188"/>
    <cellStyle name="Normal 3 2 4 4 2 2 3 3" xfId="9590"/>
    <cellStyle name="Normal 3 2 4 4 2 2 4" xfId="4240"/>
    <cellStyle name="Normal 3 2 4 4 2 2 4 2" xfId="11436"/>
    <cellStyle name="Normal 3 2 4 4 2 2 5" xfId="7838"/>
    <cellStyle name="Normal 3 2 4 4 2 3" xfId="934"/>
    <cellStyle name="Normal 3 2 4 4 2 3 2" xfId="1810"/>
    <cellStyle name="Normal 3 2 4 4 2 3 2 2" xfId="3562"/>
    <cellStyle name="Normal 3 2 4 4 2 3 2 2 2" xfId="7160"/>
    <cellStyle name="Normal 3 2 4 4 2 3 2 2 2 2" xfId="14356"/>
    <cellStyle name="Normal 3 2 4 4 2 3 2 2 3" xfId="10758"/>
    <cellStyle name="Normal 3 2 4 4 2 3 2 3" xfId="5408"/>
    <cellStyle name="Normal 3 2 4 4 2 3 2 3 2" xfId="12604"/>
    <cellStyle name="Normal 3 2 4 4 2 3 2 4" xfId="9006"/>
    <cellStyle name="Normal 3 2 4 4 2 3 3" xfId="2686"/>
    <cellStyle name="Normal 3 2 4 4 2 3 3 2" xfId="6284"/>
    <cellStyle name="Normal 3 2 4 4 2 3 3 2 2" xfId="13480"/>
    <cellStyle name="Normal 3 2 4 4 2 3 3 3" xfId="9882"/>
    <cellStyle name="Normal 3 2 4 4 2 3 4" xfId="4532"/>
    <cellStyle name="Normal 3 2 4 4 2 3 4 2" xfId="11728"/>
    <cellStyle name="Normal 3 2 4 4 2 3 5" xfId="8130"/>
    <cellStyle name="Normal 3 2 4 4 2 4" xfId="1226"/>
    <cellStyle name="Normal 3 2 4 4 2 4 2" xfId="2978"/>
    <cellStyle name="Normal 3 2 4 4 2 4 2 2" xfId="6576"/>
    <cellStyle name="Normal 3 2 4 4 2 4 2 2 2" xfId="13772"/>
    <cellStyle name="Normal 3 2 4 4 2 4 2 3" xfId="10174"/>
    <cellStyle name="Normal 3 2 4 4 2 4 3" xfId="4824"/>
    <cellStyle name="Normal 3 2 4 4 2 4 3 2" xfId="12020"/>
    <cellStyle name="Normal 3 2 4 4 2 4 4" xfId="8422"/>
    <cellStyle name="Normal 3 2 4 4 2 5" xfId="2102"/>
    <cellStyle name="Normal 3 2 4 4 2 5 2" xfId="5700"/>
    <cellStyle name="Normal 3 2 4 4 2 5 2 2" xfId="12896"/>
    <cellStyle name="Normal 3 2 4 4 2 5 3" xfId="9298"/>
    <cellStyle name="Normal 3 2 4 4 2 6" xfId="3948"/>
    <cellStyle name="Normal 3 2 4 4 2 6 2" xfId="11144"/>
    <cellStyle name="Normal 3 2 4 4 2 7" xfId="7546"/>
    <cellStyle name="Normal 3 2 4 4 3" xfId="493"/>
    <cellStyle name="Normal 3 2 4 4 3 2" xfId="1372"/>
    <cellStyle name="Normal 3 2 4 4 3 2 2" xfId="3124"/>
    <cellStyle name="Normal 3 2 4 4 3 2 2 2" xfId="6722"/>
    <cellStyle name="Normal 3 2 4 4 3 2 2 2 2" xfId="13918"/>
    <cellStyle name="Normal 3 2 4 4 3 2 2 3" xfId="10320"/>
    <cellStyle name="Normal 3 2 4 4 3 2 3" xfId="4970"/>
    <cellStyle name="Normal 3 2 4 4 3 2 3 2" xfId="12166"/>
    <cellStyle name="Normal 3 2 4 4 3 2 4" xfId="8568"/>
    <cellStyle name="Normal 3 2 4 4 3 3" xfId="2248"/>
    <cellStyle name="Normal 3 2 4 4 3 3 2" xfId="5846"/>
    <cellStyle name="Normal 3 2 4 4 3 3 2 2" xfId="13042"/>
    <cellStyle name="Normal 3 2 4 4 3 3 3" xfId="9444"/>
    <cellStyle name="Normal 3 2 4 4 3 4" xfId="4094"/>
    <cellStyle name="Normal 3 2 4 4 3 4 2" xfId="11290"/>
    <cellStyle name="Normal 3 2 4 4 3 5" xfId="7692"/>
    <cellStyle name="Normal 3 2 4 4 4" xfId="788"/>
    <cellStyle name="Normal 3 2 4 4 4 2" xfId="1664"/>
    <cellStyle name="Normal 3 2 4 4 4 2 2" xfId="3416"/>
    <cellStyle name="Normal 3 2 4 4 4 2 2 2" xfId="7014"/>
    <cellStyle name="Normal 3 2 4 4 4 2 2 2 2" xfId="14210"/>
    <cellStyle name="Normal 3 2 4 4 4 2 2 3" xfId="10612"/>
    <cellStyle name="Normal 3 2 4 4 4 2 3" xfId="5262"/>
    <cellStyle name="Normal 3 2 4 4 4 2 3 2" xfId="12458"/>
    <cellStyle name="Normal 3 2 4 4 4 2 4" xfId="8860"/>
    <cellStyle name="Normal 3 2 4 4 4 3" xfId="2540"/>
    <cellStyle name="Normal 3 2 4 4 4 3 2" xfId="6138"/>
    <cellStyle name="Normal 3 2 4 4 4 3 2 2" xfId="13334"/>
    <cellStyle name="Normal 3 2 4 4 4 3 3" xfId="9736"/>
    <cellStyle name="Normal 3 2 4 4 4 4" xfId="4386"/>
    <cellStyle name="Normal 3 2 4 4 4 4 2" xfId="11582"/>
    <cellStyle name="Normal 3 2 4 4 4 5" xfId="7984"/>
    <cellStyle name="Normal 3 2 4 4 5" xfId="1080"/>
    <cellStyle name="Normal 3 2 4 4 5 2" xfId="2832"/>
    <cellStyle name="Normal 3 2 4 4 5 2 2" xfId="6430"/>
    <cellStyle name="Normal 3 2 4 4 5 2 2 2" xfId="13626"/>
    <cellStyle name="Normal 3 2 4 4 5 2 3" xfId="10028"/>
    <cellStyle name="Normal 3 2 4 4 5 3" xfId="4678"/>
    <cellStyle name="Normal 3 2 4 4 5 3 2" xfId="11874"/>
    <cellStyle name="Normal 3 2 4 4 5 4" xfId="8276"/>
    <cellStyle name="Normal 3 2 4 4 6" xfId="1956"/>
    <cellStyle name="Normal 3 2 4 4 6 2" xfId="5554"/>
    <cellStyle name="Normal 3 2 4 4 6 2 2" xfId="12750"/>
    <cellStyle name="Normal 3 2 4 4 6 3" xfId="9152"/>
    <cellStyle name="Normal 3 2 4 4 7" xfId="3722"/>
    <cellStyle name="Normal 3 2 4 4 7 2" xfId="7320"/>
    <cellStyle name="Normal 3 2 4 4 7 2 2" xfId="14516"/>
    <cellStyle name="Normal 3 2 4 4 7 3" xfId="10918"/>
    <cellStyle name="Normal 3 2 4 4 8" xfId="3802"/>
    <cellStyle name="Normal 3 2 4 4 8 2" xfId="10998"/>
    <cellStyle name="Normal 3 2 4 4 9" xfId="7400"/>
    <cellStyle name="Normal 3 2 4 5" xfId="49"/>
    <cellStyle name="Normal 3 2 4 5 10" xfId="221"/>
    <cellStyle name="Normal 3 2 4 5 2" xfId="369"/>
    <cellStyle name="Normal 3 2 4 5 2 2" xfId="661"/>
    <cellStyle name="Normal 3 2 4 5 2 2 2" xfId="1540"/>
    <cellStyle name="Normal 3 2 4 5 2 2 2 2" xfId="3292"/>
    <cellStyle name="Normal 3 2 4 5 2 2 2 2 2" xfId="6890"/>
    <cellStyle name="Normal 3 2 4 5 2 2 2 2 2 2" xfId="14086"/>
    <cellStyle name="Normal 3 2 4 5 2 2 2 2 3" xfId="10488"/>
    <cellStyle name="Normal 3 2 4 5 2 2 2 3" xfId="5138"/>
    <cellStyle name="Normal 3 2 4 5 2 2 2 3 2" xfId="12334"/>
    <cellStyle name="Normal 3 2 4 5 2 2 2 4" xfId="8736"/>
    <cellStyle name="Normal 3 2 4 5 2 2 3" xfId="2416"/>
    <cellStyle name="Normal 3 2 4 5 2 2 3 2" xfId="6014"/>
    <cellStyle name="Normal 3 2 4 5 2 2 3 2 2" xfId="13210"/>
    <cellStyle name="Normal 3 2 4 5 2 2 3 3" xfId="9612"/>
    <cellStyle name="Normal 3 2 4 5 2 2 4" xfId="4262"/>
    <cellStyle name="Normal 3 2 4 5 2 2 4 2" xfId="11458"/>
    <cellStyle name="Normal 3 2 4 5 2 2 5" xfId="7860"/>
    <cellStyle name="Normal 3 2 4 5 2 3" xfId="956"/>
    <cellStyle name="Normal 3 2 4 5 2 3 2" xfId="1832"/>
    <cellStyle name="Normal 3 2 4 5 2 3 2 2" xfId="3584"/>
    <cellStyle name="Normal 3 2 4 5 2 3 2 2 2" xfId="7182"/>
    <cellStyle name="Normal 3 2 4 5 2 3 2 2 2 2" xfId="14378"/>
    <cellStyle name="Normal 3 2 4 5 2 3 2 2 3" xfId="10780"/>
    <cellStyle name="Normal 3 2 4 5 2 3 2 3" xfId="5430"/>
    <cellStyle name="Normal 3 2 4 5 2 3 2 3 2" xfId="12626"/>
    <cellStyle name="Normal 3 2 4 5 2 3 2 4" xfId="9028"/>
    <cellStyle name="Normal 3 2 4 5 2 3 3" xfId="2708"/>
    <cellStyle name="Normal 3 2 4 5 2 3 3 2" xfId="6306"/>
    <cellStyle name="Normal 3 2 4 5 2 3 3 2 2" xfId="13502"/>
    <cellStyle name="Normal 3 2 4 5 2 3 3 3" xfId="9904"/>
    <cellStyle name="Normal 3 2 4 5 2 3 4" xfId="4554"/>
    <cellStyle name="Normal 3 2 4 5 2 3 4 2" xfId="11750"/>
    <cellStyle name="Normal 3 2 4 5 2 3 5" xfId="8152"/>
    <cellStyle name="Normal 3 2 4 5 2 4" xfId="1248"/>
    <cellStyle name="Normal 3 2 4 5 2 4 2" xfId="3000"/>
    <cellStyle name="Normal 3 2 4 5 2 4 2 2" xfId="6598"/>
    <cellStyle name="Normal 3 2 4 5 2 4 2 2 2" xfId="13794"/>
    <cellStyle name="Normal 3 2 4 5 2 4 2 3" xfId="10196"/>
    <cellStyle name="Normal 3 2 4 5 2 4 3" xfId="4846"/>
    <cellStyle name="Normal 3 2 4 5 2 4 3 2" xfId="12042"/>
    <cellStyle name="Normal 3 2 4 5 2 4 4" xfId="8444"/>
    <cellStyle name="Normal 3 2 4 5 2 5" xfId="2124"/>
    <cellStyle name="Normal 3 2 4 5 2 5 2" xfId="5722"/>
    <cellStyle name="Normal 3 2 4 5 2 5 2 2" xfId="12918"/>
    <cellStyle name="Normal 3 2 4 5 2 5 3" xfId="9320"/>
    <cellStyle name="Normal 3 2 4 5 2 6" xfId="3970"/>
    <cellStyle name="Normal 3 2 4 5 2 6 2" xfId="11166"/>
    <cellStyle name="Normal 3 2 4 5 2 7" xfId="7568"/>
    <cellStyle name="Normal 3 2 4 5 3" xfId="515"/>
    <cellStyle name="Normal 3 2 4 5 3 2" xfId="1394"/>
    <cellStyle name="Normal 3 2 4 5 3 2 2" xfId="3146"/>
    <cellStyle name="Normal 3 2 4 5 3 2 2 2" xfId="6744"/>
    <cellStyle name="Normal 3 2 4 5 3 2 2 2 2" xfId="13940"/>
    <cellStyle name="Normal 3 2 4 5 3 2 2 3" xfId="10342"/>
    <cellStyle name="Normal 3 2 4 5 3 2 3" xfId="4992"/>
    <cellStyle name="Normal 3 2 4 5 3 2 3 2" xfId="12188"/>
    <cellStyle name="Normal 3 2 4 5 3 2 4" xfId="8590"/>
    <cellStyle name="Normal 3 2 4 5 3 3" xfId="2270"/>
    <cellStyle name="Normal 3 2 4 5 3 3 2" xfId="5868"/>
    <cellStyle name="Normal 3 2 4 5 3 3 2 2" xfId="13064"/>
    <cellStyle name="Normal 3 2 4 5 3 3 3" xfId="9466"/>
    <cellStyle name="Normal 3 2 4 5 3 4" xfId="4116"/>
    <cellStyle name="Normal 3 2 4 5 3 4 2" xfId="11312"/>
    <cellStyle name="Normal 3 2 4 5 3 5" xfId="7714"/>
    <cellStyle name="Normal 3 2 4 5 4" xfId="810"/>
    <cellStyle name="Normal 3 2 4 5 4 2" xfId="1686"/>
    <cellStyle name="Normal 3 2 4 5 4 2 2" xfId="3438"/>
    <cellStyle name="Normal 3 2 4 5 4 2 2 2" xfId="7036"/>
    <cellStyle name="Normal 3 2 4 5 4 2 2 2 2" xfId="14232"/>
    <cellStyle name="Normal 3 2 4 5 4 2 2 3" xfId="10634"/>
    <cellStyle name="Normal 3 2 4 5 4 2 3" xfId="5284"/>
    <cellStyle name="Normal 3 2 4 5 4 2 3 2" xfId="12480"/>
    <cellStyle name="Normal 3 2 4 5 4 2 4" xfId="8882"/>
    <cellStyle name="Normal 3 2 4 5 4 3" xfId="2562"/>
    <cellStyle name="Normal 3 2 4 5 4 3 2" xfId="6160"/>
    <cellStyle name="Normal 3 2 4 5 4 3 2 2" xfId="13356"/>
    <cellStyle name="Normal 3 2 4 5 4 3 3" xfId="9758"/>
    <cellStyle name="Normal 3 2 4 5 4 4" xfId="4408"/>
    <cellStyle name="Normal 3 2 4 5 4 4 2" xfId="11604"/>
    <cellStyle name="Normal 3 2 4 5 4 5" xfId="8006"/>
    <cellStyle name="Normal 3 2 4 5 5" xfId="1102"/>
    <cellStyle name="Normal 3 2 4 5 5 2" xfId="2854"/>
    <cellStyle name="Normal 3 2 4 5 5 2 2" xfId="6452"/>
    <cellStyle name="Normal 3 2 4 5 5 2 2 2" xfId="13648"/>
    <cellStyle name="Normal 3 2 4 5 5 2 3" xfId="10050"/>
    <cellStyle name="Normal 3 2 4 5 5 3" xfId="4700"/>
    <cellStyle name="Normal 3 2 4 5 5 3 2" xfId="11896"/>
    <cellStyle name="Normal 3 2 4 5 5 4" xfId="8298"/>
    <cellStyle name="Normal 3 2 4 5 6" xfId="1978"/>
    <cellStyle name="Normal 3 2 4 5 6 2" xfId="5576"/>
    <cellStyle name="Normal 3 2 4 5 6 2 2" xfId="12772"/>
    <cellStyle name="Normal 3 2 4 5 6 3" xfId="9174"/>
    <cellStyle name="Normal 3 2 4 5 7" xfId="3664"/>
    <cellStyle name="Normal 3 2 4 5 7 2" xfId="7262"/>
    <cellStyle name="Normal 3 2 4 5 7 2 2" xfId="14458"/>
    <cellStyle name="Normal 3 2 4 5 7 3" xfId="10860"/>
    <cellStyle name="Normal 3 2 4 5 8" xfId="3824"/>
    <cellStyle name="Normal 3 2 4 5 8 2" xfId="11020"/>
    <cellStyle name="Normal 3 2 4 5 9" xfId="7422"/>
    <cellStyle name="Normal 3 2 4 6" xfId="289"/>
    <cellStyle name="Normal 3 2 4 6 2" xfId="581"/>
    <cellStyle name="Normal 3 2 4 6 2 2" xfId="1460"/>
    <cellStyle name="Normal 3 2 4 6 2 2 2" xfId="3212"/>
    <cellStyle name="Normal 3 2 4 6 2 2 2 2" xfId="6810"/>
    <cellStyle name="Normal 3 2 4 6 2 2 2 2 2" xfId="14006"/>
    <cellStyle name="Normal 3 2 4 6 2 2 2 3" xfId="10408"/>
    <cellStyle name="Normal 3 2 4 6 2 2 3" xfId="5058"/>
    <cellStyle name="Normal 3 2 4 6 2 2 3 2" xfId="12254"/>
    <cellStyle name="Normal 3 2 4 6 2 2 4" xfId="8656"/>
    <cellStyle name="Normal 3 2 4 6 2 3" xfId="2336"/>
    <cellStyle name="Normal 3 2 4 6 2 3 2" xfId="5934"/>
    <cellStyle name="Normal 3 2 4 6 2 3 2 2" xfId="13130"/>
    <cellStyle name="Normal 3 2 4 6 2 3 3" xfId="9532"/>
    <cellStyle name="Normal 3 2 4 6 2 4" xfId="4182"/>
    <cellStyle name="Normal 3 2 4 6 2 4 2" xfId="11378"/>
    <cellStyle name="Normal 3 2 4 6 2 5" xfId="7780"/>
    <cellStyle name="Normal 3 2 4 6 3" xfId="876"/>
    <cellStyle name="Normal 3 2 4 6 3 2" xfId="1752"/>
    <cellStyle name="Normal 3 2 4 6 3 2 2" xfId="3504"/>
    <cellStyle name="Normal 3 2 4 6 3 2 2 2" xfId="7102"/>
    <cellStyle name="Normal 3 2 4 6 3 2 2 2 2" xfId="14298"/>
    <cellStyle name="Normal 3 2 4 6 3 2 2 3" xfId="10700"/>
    <cellStyle name="Normal 3 2 4 6 3 2 3" xfId="5350"/>
    <cellStyle name="Normal 3 2 4 6 3 2 3 2" xfId="12546"/>
    <cellStyle name="Normal 3 2 4 6 3 2 4" xfId="8948"/>
    <cellStyle name="Normal 3 2 4 6 3 3" xfId="2628"/>
    <cellStyle name="Normal 3 2 4 6 3 3 2" xfId="6226"/>
    <cellStyle name="Normal 3 2 4 6 3 3 2 2" xfId="13422"/>
    <cellStyle name="Normal 3 2 4 6 3 3 3" xfId="9824"/>
    <cellStyle name="Normal 3 2 4 6 3 4" xfId="4474"/>
    <cellStyle name="Normal 3 2 4 6 3 4 2" xfId="11670"/>
    <cellStyle name="Normal 3 2 4 6 3 5" xfId="8072"/>
    <cellStyle name="Normal 3 2 4 6 4" xfId="1168"/>
    <cellStyle name="Normal 3 2 4 6 4 2" xfId="2920"/>
    <cellStyle name="Normal 3 2 4 6 4 2 2" xfId="6518"/>
    <cellStyle name="Normal 3 2 4 6 4 2 2 2" xfId="13714"/>
    <cellStyle name="Normal 3 2 4 6 4 2 3" xfId="10116"/>
    <cellStyle name="Normal 3 2 4 6 4 3" xfId="4766"/>
    <cellStyle name="Normal 3 2 4 6 4 3 2" xfId="11962"/>
    <cellStyle name="Normal 3 2 4 6 4 4" xfId="8364"/>
    <cellStyle name="Normal 3 2 4 6 5" xfId="2044"/>
    <cellStyle name="Normal 3 2 4 6 5 2" xfId="5642"/>
    <cellStyle name="Normal 3 2 4 6 5 2 2" xfId="12838"/>
    <cellStyle name="Normal 3 2 4 6 5 3" xfId="9240"/>
    <cellStyle name="Normal 3 2 4 6 6" xfId="3890"/>
    <cellStyle name="Normal 3 2 4 6 6 2" xfId="11086"/>
    <cellStyle name="Normal 3 2 4 6 7" xfId="7488"/>
    <cellStyle name="Normal 3 2 4 7" xfId="435"/>
    <cellStyle name="Normal 3 2 4 7 2" xfId="1314"/>
    <cellStyle name="Normal 3 2 4 7 2 2" xfId="3066"/>
    <cellStyle name="Normal 3 2 4 7 2 2 2" xfId="6664"/>
    <cellStyle name="Normal 3 2 4 7 2 2 2 2" xfId="13860"/>
    <cellStyle name="Normal 3 2 4 7 2 2 3" xfId="10262"/>
    <cellStyle name="Normal 3 2 4 7 2 3" xfId="4912"/>
    <cellStyle name="Normal 3 2 4 7 2 3 2" xfId="12108"/>
    <cellStyle name="Normal 3 2 4 7 2 4" xfId="8510"/>
    <cellStyle name="Normal 3 2 4 7 3" xfId="2190"/>
    <cellStyle name="Normal 3 2 4 7 3 2" xfId="5788"/>
    <cellStyle name="Normal 3 2 4 7 3 2 2" xfId="12984"/>
    <cellStyle name="Normal 3 2 4 7 3 3" xfId="9386"/>
    <cellStyle name="Normal 3 2 4 7 4" xfId="4036"/>
    <cellStyle name="Normal 3 2 4 7 4 2" xfId="11232"/>
    <cellStyle name="Normal 3 2 4 7 5" xfId="7634"/>
    <cellStyle name="Normal 3 2 4 8" xfId="730"/>
    <cellStyle name="Normal 3 2 4 8 2" xfId="1606"/>
    <cellStyle name="Normal 3 2 4 8 2 2" xfId="3358"/>
    <cellStyle name="Normal 3 2 4 8 2 2 2" xfId="6956"/>
    <cellStyle name="Normal 3 2 4 8 2 2 2 2" xfId="14152"/>
    <cellStyle name="Normal 3 2 4 8 2 2 3" xfId="10554"/>
    <cellStyle name="Normal 3 2 4 8 2 3" xfId="5204"/>
    <cellStyle name="Normal 3 2 4 8 2 3 2" xfId="12400"/>
    <cellStyle name="Normal 3 2 4 8 2 4" xfId="8802"/>
    <cellStyle name="Normal 3 2 4 8 3" xfId="2482"/>
    <cellStyle name="Normal 3 2 4 8 3 2" xfId="6080"/>
    <cellStyle name="Normal 3 2 4 8 3 2 2" xfId="13276"/>
    <cellStyle name="Normal 3 2 4 8 3 3" xfId="9678"/>
    <cellStyle name="Normal 3 2 4 8 4" xfId="4328"/>
    <cellStyle name="Normal 3 2 4 8 4 2" xfId="11524"/>
    <cellStyle name="Normal 3 2 4 8 5" xfId="7926"/>
    <cellStyle name="Normal 3 2 4 9" xfId="1022"/>
    <cellStyle name="Normal 3 2 4 9 2" xfId="2774"/>
    <cellStyle name="Normal 3 2 4 9 2 2" xfId="6372"/>
    <cellStyle name="Normal 3 2 4 9 2 2 2" xfId="13568"/>
    <cellStyle name="Normal 3 2 4 9 2 3" xfId="9970"/>
    <cellStyle name="Normal 3 2 4 9 3" xfId="4620"/>
    <cellStyle name="Normal 3 2 4 9 3 2" xfId="11816"/>
    <cellStyle name="Normal 3 2 4 9 4" xfId="8218"/>
    <cellStyle name="Normal 3 2 5" xfId="43"/>
    <cellStyle name="Normal 3 2 5 10" xfId="3658"/>
    <cellStyle name="Normal 3 2 5 10 2" xfId="7256"/>
    <cellStyle name="Normal 3 2 5 10 2 2" xfId="14452"/>
    <cellStyle name="Normal 3 2 5 10 3" xfId="10854"/>
    <cellStyle name="Normal 3 2 5 11" xfId="3738"/>
    <cellStyle name="Normal 3 2 5 11 2" xfId="10934"/>
    <cellStyle name="Normal 3 2 5 12" xfId="7336"/>
    <cellStyle name="Normal 3 2 5 13" xfId="130"/>
    <cellStyle name="Normal 3 2 5 2" xfId="65"/>
    <cellStyle name="Normal 3 2 5 2 10" xfId="7358"/>
    <cellStyle name="Normal 3 2 5 2 11" xfId="152"/>
    <cellStyle name="Normal 3 2 5 2 2" xfId="237"/>
    <cellStyle name="Normal 3 2 5 2 2 2" xfId="385"/>
    <cellStyle name="Normal 3 2 5 2 2 2 2" xfId="677"/>
    <cellStyle name="Normal 3 2 5 2 2 2 2 2" xfId="1556"/>
    <cellStyle name="Normal 3 2 5 2 2 2 2 2 2" xfId="3308"/>
    <cellStyle name="Normal 3 2 5 2 2 2 2 2 2 2" xfId="6906"/>
    <cellStyle name="Normal 3 2 5 2 2 2 2 2 2 2 2" xfId="14102"/>
    <cellStyle name="Normal 3 2 5 2 2 2 2 2 2 3" xfId="10504"/>
    <cellStyle name="Normal 3 2 5 2 2 2 2 2 3" xfId="5154"/>
    <cellStyle name="Normal 3 2 5 2 2 2 2 2 3 2" xfId="12350"/>
    <cellStyle name="Normal 3 2 5 2 2 2 2 2 4" xfId="8752"/>
    <cellStyle name="Normal 3 2 5 2 2 2 2 3" xfId="2432"/>
    <cellStyle name="Normal 3 2 5 2 2 2 2 3 2" xfId="6030"/>
    <cellStyle name="Normal 3 2 5 2 2 2 2 3 2 2" xfId="13226"/>
    <cellStyle name="Normal 3 2 5 2 2 2 2 3 3" xfId="9628"/>
    <cellStyle name="Normal 3 2 5 2 2 2 2 4" xfId="4278"/>
    <cellStyle name="Normal 3 2 5 2 2 2 2 4 2" xfId="11474"/>
    <cellStyle name="Normal 3 2 5 2 2 2 2 5" xfId="7876"/>
    <cellStyle name="Normal 3 2 5 2 2 2 3" xfId="972"/>
    <cellStyle name="Normal 3 2 5 2 2 2 3 2" xfId="1848"/>
    <cellStyle name="Normal 3 2 5 2 2 2 3 2 2" xfId="3600"/>
    <cellStyle name="Normal 3 2 5 2 2 2 3 2 2 2" xfId="7198"/>
    <cellStyle name="Normal 3 2 5 2 2 2 3 2 2 2 2" xfId="14394"/>
    <cellStyle name="Normal 3 2 5 2 2 2 3 2 2 3" xfId="10796"/>
    <cellStyle name="Normal 3 2 5 2 2 2 3 2 3" xfId="5446"/>
    <cellStyle name="Normal 3 2 5 2 2 2 3 2 3 2" xfId="12642"/>
    <cellStyle name="Normal 3 2 5 2 2 2 3 2 4" xfId="9044"/>
    <cellStyle name="Normal 3 2 5 2 2 2 3 3" xfId="2724"/>
    <cellStyle name="Normal 3 2 5 2 2 2 3 3 2" xfId="6322"/>
    <cellStyle name="Normal 3 2 5 2 2 2 3 3 2 2" xfId="13518"/>
    <cellStyle name="Normal 3 2 5 2 2 2 3 3 3" xfId="9920"/>
    <cellStyle name="Normal 3 2 5 2 2 2 3 4" xfId="4570"/>
    <cellStyle name="Normal 3 2 5 2 2 2 3 4 2" xfId="11766"/>
    <cellStyle name="Normal 3 2 5 2 2 2 3 5" xfId="8168"/>
    <cellStyle name="Normal 3 2 5 2 2 2 4" xfId="1264"/>
    <cellStyle name="Normal 3 2 5 2 2 2 4 2" xfId="3016"/>
    <cellStyle name="Normal 3 2 5 2 2 2 4 2 2" xfId="6614"/>
    <cellStyle name="Normal 3 2 5 2 2 2 4 2 2 2" xfId="13810"/>
    <cellStyle name="Normal 3 2 5 2 2 2 4 2 3" xfId="10212"/>
    <cellStyle name="Normal 3 2 5 2 2 2 4 3" xfId="4862"/>
    <cellStyle name="Normal 3 2 5 2 2 2 4 3 2" xfId="12058"/>
    <cellStyle name="Normal 3 2 5 2 2 2 4 4" xfId="8460"/>
    <cellStyle name="Normal 3 2 5 2 2 2 5" xfId="2140"/>
    <cellStyle name="Normal 3 2 5 2 2 2 5 2" xfId="5738"/>
    <cellStyle name="Normal 3 2 5 2 2 2 5 2 2" xfId="12934"/>
    <cellStyle name="Normal 3 2 5 2 2 2 5 3" xfId="9336"/>
    <cellStyle name="Normal 3 2 5 2 2 2 6" xfId="3986"/>
    <cellStyle name="Normal 3 2 5 2 2 2 6 2" xfId="11182"/>
    <cellStyle name="Normal 3 2 5 2 2 2 7" xfId="7584"/>
    <cellStyle name="Normal 3 2 5 2 2 3" xfId="531"/>
    <cellStyle name="Normal 3 2 5 2 2 3 2" xfId="1410"/>
    <cellStyle name="Normal 3 2 5 2 2 3 2 2" xfId="3162"/>
    <cellStyle name="Normal 3 2 5 2 2 3 2 2 2" xfId="6760"/>
    <cellStyle name="Normal 3 2 5 2 2 3 2 2 2 2" xfId="13956"/>
    <cellStyle name="Normal 3 2 5 2 2 3 2 2 3" xfId="10358"/>
    <cellStyle name="Normal 3 2 5 2 2 3 2 3" xfId="5008"/>
    <cellStyle name="Normal 3 2 5 2 2 3 2 3 2" xfId="12204"/>
    <cellStyle name="Normal 3 2 5 2 2 3 2 4" xfId="8606"/>
    <cellStyle name="Normal 3 2 5 2 2 3 3" xfId="2286"/>
    <cellStyle name="Normal 3 2 5 2 2 3 3 2" xfId="5884"/>
    <cellStyle name="Normal 3 2 5 2 2 3 3 2 2" xfId="13080"/>
    <cellStyle name="Normal 3 2 5 2 2 3 3 3" xfId="9482"/>
    <cellStyle name="Normal 3 2 5 2 2 3 4" xfId="4132"/>
    <cellStyle name="Normal 3 2 5 2 2 3 4 2" xfId="11328"/>
    <cellStyle name="Normal 3 2 5 2 2 3 5" xfId="7730"/>
    <cellStyle name="Normal 3 2 5 2 2 4" xfId="826"/>
    <cellStyle name="Normal 3 2 5 2 2 4 2" xfId="1702"/>
    <cellStyle name="Normal 3 2 5 2 2 4 2 2" xfId="3454"/>
    <cellStyle name="Normal 3 2 5 2 2 4 2 2 2" xfId="7052"/>
    <cellStyle name="Normal 3 2 5 2 2 4 2 2 2 2" xfId="14248"/>
    <cellStyle name="Normal 3 2 5 2 2 4 2 2 3" xfId="10650"/>
    <cellStyle name="Normal 3 2 5 2 2 4 2 3" xfId="5300"/>
    <cellStyle name="Normal 3 2 5 2 2 4 2 3 2" xfId="12496"/>
    <cellStyle name="Normal 3 2 5 2 2 4 2 4" xfId="8898"/>
    <cellStyle name="Normal 3 2 5 2 2 4 3" xfId="2578"/>
    <cellStyle name="Normal 3 2 5 2 2 4 3 2" xfId="6176"/>
    <cellStyle name="Normal 3 2 5 2 2 4 3 2 2" xfId="13372"/>
    <cellStyle name="Normal 3 2 5 2 2 4 3 3" xfId="9774"/>
    <cellStyle name="Normal 3 2 5 2 2 4 4" xfId="4424"/>
    <cellStyle name="Normal 3 2 5 2 2 4 4 2" xfId="11620"/>
    <cellStyle name="Normal 3 2 5 2 2 4 5" xfId="8022"/>
    <cellStyle name="Normal 3 2 5 2 2 5" xfId="1118"/>
    <cellStyle name="Normal 3 2 5 2 2 5 2" xfId="2870"/>
    <cellStyle name="Normal 3 2 5 2 2 5 2 2" xfId="6468"/>
    <cellStyle name="Normal 3 2 5 2 2 5 2 2 2" xfId="13664"/>
    <cellStyle name="Normal 3 2 5 2 2 5 2 3" xfId="10066"/>
    <cellStyle name="Normal 3 2 5 2 2 5 3" xfId="4716"/>
    <cellStyle name="Normal 3 2 5 2 2 5 3 2" xfId="11912"/>
    <cellStyle name="Normal 3 2 5 2 2 5 4" xfId="8314"/>
    <cellStyle name="Normal 3 2 5 2 2 6" xfId="1994"/>
    <cellStyle name="Normal 3 2 5 2 2 6 2" xfId="5592"/>
    <cellStyle name="Normal 3 2 5 2 2 6 2 2" xfId="12788"/>
    <cellStyle name="Normal 3 2 5 2 2 6 3" xfId="9190"/>
    <cellStyle name="Normal 3 2 5 2 2 7" xfId="3840"/>
    <cellStyle name="Normal 3 2 5 2 2 7 2" xfId="11036"/>
    <cellStyle name="Normal 3 2 5 2 2 8" xfId="7438"/>
    <cellStyle name="Normal 3 2 5 2 3" xfId="305"/>
    <cellStyle name="Normal 3 2 5 2 3 2" xfId="597"/>
    <cellStyle name="Normal 3 2 5 2 3 2 2" xfId="1476"/>
    <cellStyle name="Normal 3 2 5 2 3 2 2 2" xfId="3228"/>
    <cellStyle name="Normal 3 2 5 2 3 2 2 2 2" xfId="6826"/>
    <cellStyle name="Normal 3 2 5 2 3 2 2 2 2 2" xfId="14022"/>
    <cellStyle name="Normal 3 2 5 2 3 2 2 2 3" xfId="10424"/>
    <cellStyle name="Normal 3 2 5 2 3 2 2 3" xfId="5074"/>
    <cellStyle name="Normal 3 2 5 2 3 2 2 3 2" xfId="12270"/>
    <cellStyle name="Normal 3 2 5 2 3 2 2 4" xfId="8672"/>
    <cellStyle name="Normal 3 2 5 2 3 2 3" xfId="2352"/>
    <cellStyle name="Normal 3 2 5 2 3 2 3 2" xfId="5950"/>
    <cellStyle name="Normal 3 2 5 2 3 2 3 2 2" xfId="13146"/>
    <cellStyle name="Normal 3 2 5 2 3 2 3 3" xfId="9548"/>
    <cellStyle name="Normal 3 2 5 2 3 2 4" xfId="4198"/>
    <cellStyle name="Normal 3 2 5 2 3 2 4 2" xfId="11394"/>
    <cellStyle name="Normal 3 2 5 2 3 2 5" xfId="7796"/>
    <cellStyle name="Normal 3 2 5 2 3 3" xfId="892"/>
    <cellStyle name="Normal 3 2 5 2 3 3 2" xfId="1768"/>
    <cellStyle name="Normal 3 2 5 2 3 3 2 2" xfId="3520"/>
    <cellStyle name="Normal 3 2 5 2 3 3 2 2 2" xfId="7118"/>
    <cellStyle name="Normal 3 2 5 2 3 3 2 2 2 2" xfId="14314"/>
    <cellStyle name="Normal 3 2 5 2 3 3 2 2 3" xfId="10716"/>
    <cellStyle name="Normal 3 2 5 2 3 3 2 3" xfId="5366"/>
    <cellStyle name="Normal 3 2 5 2 3 3 2 3 2" xfId="12562"/>
    <cellStyle name="Normal 3 2 5 2 3 3 2 4" xfId="8964"/>
    <cellStyle name="Normal 3 2 5 2 3 3 3" xfId="2644"/>
    <cellStyle name="Normal 3 2 5 2 3 3 3 2" xfId="6242"/>
    <cellStyle name="Normal 3 2 5 2 3 3 3 2 2" xfId="13438"/>
    <cellStyle name="Normal 3 2 5 2 3 3 3 3" xfId="9840"/>
    <cellStyle name="Normal 3 2 5 2 3 3 4" xfId="4490"/>
    <cellStyle name="Normal 3 2 5 2 3 3 4 2" xfId="11686"/>
    <cellStyle name="Normal 3 2 5 2 3 3 5" xfId="8088"/>
    <cellStyle name="Normal 3 2 5 2 3 4" xfId="1184"/>
    <cellStyle name="Normal 3 2 5 2 3 4 2" xfId="2936"/>
    <cellStyle name="Normal 3 2 5 2 3 4 2 2" xfId="6534"/>
    <cellStyle name="Normal 3 2 5 2 3 4 2 2 2" xfId="13730"/>
    <cellStyle name="Normal 3 2 5 2 3 4 2 3" xfId="10132"/>
    <cellStyle name="Normal 3 2 5 2 3 4 3" xfId="4782"/>
    <cellStyle name="Normal 3 2 5 2 3 4 3 2" xfId="11978"/>
    <cellStyle name="Normal 3 2 5 2 3 4 4" xfId="8380"/>
    <cellStyle name="Normal 3 2 5 2 3 5" xfId="2060"/>
    <cellStyle name="Normal 3 2 5 2 3 5 2" xfId="5658"/>
    <cellStyle name="Normal 3 2 5 2 3 5 2 2" xfId="12854"/>
    <cellStyle name="Normal 3 2 5 2 3 5 3" xfId="9256"/>
    <cellStyle name="Normal 3 2 5 2 3 6" xfId="3906"/>
    <cellStyle name="Normal 3 2 5 2 3 6 2" xfId="11102"/>
    <cellStyle name="Normal 3 2 5 2 3 7" xfId="7504"/>
    <cellStyle name="Normal 3 2 5 2 4" xfId="451"/>
    <cellStyle name="Normal 3 2 5 2 4 2" xfId="1330"/>
    <cellStyle name="Normal 3 2 5 2 4 2 2" xfId="3082"/>
    <cellStyle name="Normal 3 2 5 2 4 2 2 2" xfId="6680"/>
    <cellStyle name="Normal 3 2 5 2 4 2 2 2 2" xfId="13876"/>
    <cellStyle name="Normal 3 2 5 2 4 2 2 3" xfId="10278"/>
    <cellStyle name="Normal 3 2 5 2 4 2 3" xfId="4928"/>
    <cellStyle name="Normal 3 2 5 2 4 2 3 2" xfId="12124"/>
    <cellStyle name="Normal 3 2 5 2 4 2 4" xfId="8526"/>
    <cellStyle name="Normal 3 2 5 2 4 3" xfId="2206"/>
    <cellStyle name="Normal 3 2 5 2 4 3 2" xfId="5804"/>
    <cellStyle name="Normal 3 2 5 2 4 3 2 2" xfId="13000"/>
    <cellStyle name="Normal 3 2 5 2 4 3 3" xfId="9402"/>
    <cellStyle name="Normal 3 2 5 2 4 4" xfId="4052"/>
    <cellStyle name="Normal 3 2 5 2 4 4 2" xfId="11248"/>
    <cellStyle name="Normal 3 2 5 2 4 5" xfId="7650"/>
    <cellStyle name="Normal 3 2 5 2 5" xfId="746"/>
    <cellStyle name="Normal 3 2 5 2 5 2" xfId="1622"/>
    <cellStyle name="Normal 3 2 5 2 5 2 2" xfId="3374"/>
    <cellStyle name="Normal 3 2 5 2 5 2 2 2" xfId="6972"/>
    <cellStyle name="Normal 3 2 5 2 5 2 2 2 2" xfId="14168"/>
    <cellStyle name="Normal 3 2 5 2 5 2 2 3" xfId="10570"/>
    <cellStyle name="Normal 3 2 5 2 5 2 3" xfId="5220"/>
    <cellStyle name="Normal 3 2 5 2 5 2 3 2" xfId="12416"/>
    <cellStyle name="Normal 3 2 5 2 5 2 4" xfId="8818"/>
    <cellStyle name="Normal 3 2 5 2 5 3" xfId="2498"/>
    <cellStyle name="Normal 3 2 5 2 5 3 2" xfId="6096"/>
    <cellStyle name="Normal 3 2 5 2 5 3 2 2" xfId="13292"/>
    <cellStyle name="Normal 3 2 5 2 5 3 3" xfId="9694"/>
    <cellStyle name="Normal 3 2 5 2 5 4" xfId="4344"/>
    <cellStyle name="Normal 3 2 5 2 5 4 2" xfId="11540"/>
    <cellStyle name="Normal 3 2 5 2 5 5" xfId="7942"/>
    <cellStyle name="Normal 3 2 5 2 6" xfId="1038"/>
    <cellStyle name="Normal 3 2 5 2 6 2" xfId="2790"/>
    <cellStyle name="Normal 3 2 5 2 6 2 2" xfId="6388"/>
    <cellStyle name="Normal 3 2 5 2 6 2 2 2" xfId="13584"/>
    <cellStyle name="Normal 3 2 5 2 6 2 3" xfId="9986"/>
    <cellStyle name="Normal 3 2 5 2 6 3" xfId="4636"/>
    <cellStyle name="Normal 3 2 5 2 6 3 2" xfId="11832"/>
    <cellStyle name="Normal 3 2 5 2 6 4" xfId="8234"/>
    <cellStyle name="Normal 3 2 5 2 7" xfId="1914"/>
    <cellStyle name="Normal 3 2 5 2 7 2" xfId="5512"/>
    <cellStyle name="Normal 3 2 5 2 7 2 2" xfId="12708"/>
    <cellStyle name="Normal 3 2 5 2 7 3" xfId="9110"/>
    <cellStyle name="Normal 3 2 5 2 8" xfId="3680"/>
    <cellStyle name="Normal 3 2 5 2 8 2" xfId="7278"/>
    <cellStyle name="Normal 3 2 5 2 8 2 2" xfId="14474"/>
    <cellStyle name="Normal 3 2 5 2 8 3" xfId="10876"/>
    <cellStyle name="Normal 3 2 5 2 9" xfId="3760"/>
    <cellStyle name="Normal 3 2 5 2 9 2" xfId="10956"/>
    <cellStyle name="Normal 3 2 5 3" xfId="88"/>
    <cellStyle name="Normal 3 2 5 3 10" xfId="7380"/>
    <cellStyle name="Normal 3 2 5 3 11" xfId="175"/>
    <cellStyle name="Normal 3 2 5 3 2" xfId="260"/>
    <cellStyle name="Normal 3 2 5 3 2 2" xfId="407"/>
    <cellStyle name="Normal 3 2 5 3 2 2 2" xfId="699"/>
    <cellStyle name="Normal 3 2 5 3 2 2 2 2" xfId="1578"/>
    <cellStyle name="Normal 3 2 5 3 2 2 2 2 2" xfId="3330"/>
    <cellStyle name="Normal 3 2 5 3 2 2 2 2 2 2" xfId="6928"/>
    <cellStyle name="Normal 3 2 5 3 2 2 2 2 2 2 2" xfId="14124"/>
    <cellStyle name="Normal 3 2 5 3 2 2 2 2 2 3" xfId="10526"/>
    <cellStyle name="Normal 3 2 5 3 2 2 2 2 3" xfId="5176"/>
    <cellStyle name="Normal 3 2 5 3 2 2 2 2 3 2" xfId="12372"/>
    <cellStyle name="Normal 3 2 5 3 2 2 2 2 4" xfId="8774"/>
    <cellStyle name="Normal 3 2 5 3 2 2 2 3" xfId="2454"/>
    <cellStyle name="Normal 3 2 5 3 2 2 2 3 2" xfId="6052"/>
    <cellStyle name="Normal 3 2 5 3 2 2 2 3 2 2" xfId="13248"/>
    <cellStyle name="Normal 3 2 5 3 2 2 2 3 3" xfId="9650"/>
    <cellStyle name="Normal 3 2 5 3 2 2 2 4" xfId="4300"/>
    <cellStyle name="Normal 3 2 5 3 2 2 2 4 2" xfId="11496"/>
    <cellStyle name="Normal 3 2 5 3 2 2 2 5" xfId="7898"/>
    <cellStyle name="Normal 3 2 5 3 2 2 3" xfId="994"/>
    <cellStyle name="Normal 3 2 5 3 2 2 3 2" xfId="1870"/>
    <cellStyle name="Normal 3 2 5 3 2 2 3 2 2" xfId="3622"/>
    <cellStyle name="Normal 3 2 5 3 2 2 3 2 2 2" xfId="7220"/>
    <cellStyle name="Normal 3 2 5 3 2 2 3 2 2 2 2" xfId="14416"/>
    <cellStyle name="Normal 3 2 5 3 2 2 3 2 2 3" xfId="10818"/>
    <cellStyle name="Normal 3 2 5 3 2 2 3 2 3" xfId="5468"/>
    <cellStyle name="Normal 3 2 5 3 2 2 3 2 3 2" xfId="12664"/>
    <cellStyle name="Normal 3 2 5 3 2 2 3 2 4" xfId="9066"/>
    <cellStyle name="Normal 3 2 5 3 2 2 3 3" xfId="2746"/>
    <cellStyle name="Normal 3 2 5 3 2 2 3 3 2" xfId="6344"/>
    <cellStyle name="Normal 3 2 5 3 2 2 3 3 2 2" xfId="13540"/>
    <cellStyle name="Normal 3 2 5 3 2 2 3 3 3" xfId="9942"/>
    <cellStyle name="Normal 3 2 5 3 2 2 3 4" xfId="4592"/>
    <cellStyle name="Normal 3 2 5 3 2 2 3 4 2" xfId="11788"/>
    <cellStyle name="Normal 3 2 5 3 2 2 3 5" xfId="8190"/>
    <cellStyle name="Normal 3 2 5 3 2 2 4" xfId="1286"/>
    <cellStyle name="Normal 3 2 5 3 2 2 4 2" xfId="3038"/>
    <cellStyle name="Normal 3 2 5 3 2 2 4 2 2" xfId="6636"/>
    <cellStyle name="Normal 3 2 5 3 2 2 4 2 2 2" xfId="13832"/>
    <cellStyle name="Normal 3 2 5 3 2 2 4 2 3" xfId="10234"/>
    <cellStyle name="Normal 3 2 5 3 2 2 4 3" xfId="4884"/>
    <cellStyle name="Normal 3 2 5 3 2 2 4 3 2" xfId="12080"/>
    <cellStyle name="Normal 3 2 5 3 2 2 4 4" xfId="8482"/>
    <cellStyle name="Normal 3 2 5 3 2 2 5" xfId="2162"/>
    <cellStyle name="Normal 3 2 5 3 2 2 5 2" xfId="5760"/>
    <cellStyle name="Normal 3 2 5 3 2 2 5 2 2" xfId="12956"/>
    <cellStyle name="Normal 3 2 5 3 2 2 5 3" xfId="9358"/>
    <cellStyle name="Normal 3 2 5 3 2 2 6" xfId="4008"/>
    <cellStyle name="Normal 3 2 5 3 2 2 6 2" xfId="11204"/>
    <cellStyle name="Normal 3 2 5 3 2 2 7" xfId="7606"/>
    <cellStyle name="Normal 3 2 5 3 2 3" xfId="553"/>
    <cellStyle name="Normal 3 2 5 3 2 3 2" xfId="1432"/>
    <cellStyle name="Normal 3 2 5 3 2 3 2 2" xfId="3184"/>
    <cellStyle name="Normal 3 2 5 3 2 3 2 2 2" xfId="6782"/>
    <cellStyle name="Normal 3 2 5 3 2 3 2 2 2 2" xfId="13978"/>
    <cellStyle name="Normal 3 2 5 3 2 3 2 2 3" xfId="10380"/>
    <cellStyle name="Normal 3 2 5 3 2 3 2 3" xfId="5030"/>
    <cellStyle name="Normal 3 2 5 3 2 3 2 3 2" xfId="12226"/>
    <cellStyle name="Normal 3 2 5 3 2 3 2 4" xfId="8628"/>
    <cellStyle name="Normal 3 2 5 3 2 3 3" xfId="2308"/>
    <cellStyle name="Normal 3 2 5 3 2 3 3 2" xfId="5906"/>
    <cellStyle name="Normal 3 2 5 3 2 3 3 2 2" xfId="13102"/>
    <cellStyle name="Normal 3 2 5 3 2 3 3 3" xfId="9504"/>
    <cellStyle name="Normal 3 2 5 3 2 3 4" xfId="4154"/>
    <cellStyle name="Normal 3 2 5 3 2 3 4 2" xfId="11350"/>
    <cellStyle name="Normal 3 2 5 3 2 3 5" xfId="7752"/>
    <cellStyle name="Normal 3 2 5 3 2 4" xfId="848"/>
    <cellStyle name="Normal 3 2 5 3 2 4 2" xfId="1724"/>
    <cellStyle name="Normal 3 2 5 3 2 4 2 2" xfId="3476"/>
    <cellStyle name="Normal 3 2 5 3 2 4 2 2 2" xfId="7074"/>
    <cellStyle name="Normal 3 2 5 3 2 4 2 2 2 2" xfId="14270"/>
    <cellStyle name="Normal 3 2 5 3 2 4 2 2 3" xfId="10672"/>
    <cellStyle name="Normal 3 2 5 3 2 4 2 3" xfId="5322"/>
    <cellStyle name="Normal 3 2 5 3 2 4 2 3 2" xfId="12518"/>
    <cellStyle name="Normal 3 2 5 3 2 4 2 4" xfId="8920"/>
    <cellStyle name="Normal 3 2 5 3 2 4 3" xfId="2600"/>
    <cellStyle name="Normal 3 2 5 3 2 4 3 2" xfId="6198"/>
    <cellStyle name="Normal 3 2 5 3 2 4 3 2 2" xfId="13394"/>
    <cellStyle name="Normal 3 2 5 3 2 4 3 3" xfId="9796"/>
    <cellStyle name="Normal 3 2 5 3 2 4 4" xfId="4446"/>
    <cellStyle name="Normal 3 2 5 3 2 4 4 2" xfId="11642"/>
    <cellStyle name="Normal 3 2 5 3 2 4 5" xfId="8044"/>
    <cellStyle name="Normal 3 2 5 3 2 5" xfId="1140"/>
    <cellStyle name="Normal 3 2 5 3 2 5 2" xfId="2892"/>
    <cellStyle name="Normal 3 2 5 3 2 5 2 2" xfId="6490"/>
    <cellStyle name="Normal 3 2 5 3 2 5 2 2 2" xfId="13686"/>
    <cellStyle name="Normal 3 2 5 3 2 5 2 3" xfId="10088"/>
    <cellStyle name="Normal 3 2 5 3 2 5 3" xfId="4738"/>
    <cellStyle name="Normal 3 2 5 3 2 5 3 2" xfId="11934"/>
    <cellStyle name="Normal 3 2 5 3 2 5 4" xfId="8336"/>
    <cellStyle name="Normal 3 2 5 3 2 6" xfId="2016"/>
    <cellStyle name="Normal 3 2 5 3 2 6 2" xfId="5614"/>
    <cellStyle name="Normal 3 2 5 3 2 6 2 2" xfId="12810"/>
    <cellStyle name="Normal 3 2 5 3 2 6 3" xfId="9212"/>
    <cellStyle name="Normal 3 2 5 3 2 7" xfId="3862"/>
    <cellStyle name="Normal 3 2 5 3 2 7 2" xfId="11058"/>
    <cellStyle name="Normal 3 2 5 3 2 8" xfId="7460"/>
    <cellStyle name="Normal 3 2 5 3 3" xfId="327"/>
    <cellStyle name="Normal 3 2 5 3 3 2" xfId="619"/>
    <cellStyle name="Normal 3 2 5 3 3 2 2" xfId="1498"/>
    <cellStyle name="Normal 3 2 5 3 3 2 2 2" xfId="3250"/>
    <cellStyle name="Normal 3 2 5 3 3 2 2 2 2" xfId="6848"/>
    <cellStyle name="Normal 3 2 5 3 3 2 2 2 2 2" xfId="14044"/>
    <cellStyle name="Normal 3 2 5 3 3 2 2 2 3" xfId="10446"/>
    <cellStyle name="Normal 3 2 5 3 3 2 2 3" xfId="5096"/>
    <cellStyle name="Normal 3 2 5 3 3 2 2 3 2" xfId="12292"/>
    <cellStyle name="Normal 3 2 5 3 3 2 2 4" xfId="8694"/>
    <cellStyle name="Normal 3 2 5 3 3 2 3" xfId="2374"/>
    <cellStyle name="Normal 3 2 5 3 3 2 3 2" xfId="5972"/>
    <cellStyle name="Normal 3 2 5 3 3 2 3 2 2" xfId="13168"/>
    <cellStyle name="Normal 3 2 5 3 3 2 3 3" xfId="9570"/>
    <cellStyle name="Normal 3 2 5 3 3 2 4" xfId="4220"/>
    <cellStyle name="Normal 3 2 5 3 3 2 4 2" xfId="11416"/>
    <cellStyle name="Normal 3 2 5 3 3 2 5" xfId="7818"/>
    <cellStyle name="Normal 3 2 5 3 3 3" xfId="914"/>
    <cellStyle name="Normal 3 2 5 3 3 3 2" xfId="1790"/>
    <cellStyle name="Normal 3 2 5 3 3 3 2 2" xfId="3542"/>
    <cellStyle name="Normal 3 2 5 3 3 3 2 2 2" xfId="7140"/>
    <cellStyle name="Normal 3 2 5 3 3 3 2 2 2 2" xfId="14336"/>
    <cellStyle name="Normal 3 2 5 3 3 3 2 2 3" xfId="10738"/>
    <cellStyle name="Normal 3 2 5 3 3 3 2 3" xfId="5388"/>
    <cellStyle name="Normal 3 2 5 3 3 3 2 3 2" xfId="12584"/>
    <cellStyle name="Normal 3 2 5 3 3 3 2 4" xfId="8986"/>
    <cellStyle name="Normal 3 2 5 3 3 3 3" xfId="2666"/>
    <cellStyle name="Normal 3 2 5 3 3 3 3 2" xfId="6264"/>
    <cellStyle name="Normal 3 2 5 3 3 3 3 2 2" xfId="13460"/>
    <cellStyle name="Normal 3 2 5 3 3 3 3 3" xfId="9862"/>
    <cellStyle name="Normal 3 2 5 3 3 3 4" xfId="4512"/>
    <cellStyle name="Normal 3 2 5 3 3 3 4 2" xfId="11708"/>
    <cellStyle name="Normal 3 2 5 3 3 3 5" xfId="8110"/>
    <cellStyle name="Normal 3 2 5 3 3 4" xfId="1206"/>
    <cellStyle name="Normal 3 2 5 3 3 4 2" xfId="2958"/>
    <cellStyle name="Normal 3 2 5 3 3 4 2 2" xfId="6556"/>
    <cellStyle name="Normal 3 2 5 3 3 4 2 2 2" xfId="13752"/>
    <cellStyle name="Normal 3 2 5 3 3 4 2 3" xfId="10154"/>
    <cellStyle name="Normal 3 2 5 3 3 4 3" xfId="4804"/>
    <cellStyle name="Normal 3 2 5 3 3 4 3 2" xfId="12000"/>
    <cellStyle name="Normal 3 2 5 3 3 4 4" xfId="8402"/>
    <cellStyle name="Normal 3 2 5 3 3 5" xfId="2082"/>
    <cellStyle name="Normal 3 2 5 3 3 5 2" xfId="5680"/>
    <cellStyle name="Normal 3 2 5 3 3 5 2 2" xfId="12876"/>
    <cellStyle name="Normal 3 2 5 3 3 5 3" xfId="9278"/>
    <cellStyle name="Normal 3 2 5 3 3 6" xfId="3928"/>
    <cellStyle name="Normal 3 2 5 3 3 6 2" xfId="11124"/>
    <cellStyle name="Normal 3 2 5 3 3 7" xfId="7526"/>
    <cellStyle name="Normal 3 2 5 3 4" xfId="473"/>
    <cellStyle name="Normal 3 2 5 3 4 2" xfId="1352"/>
    <cellStyle name="Normal 3 2 5 3 4 2 2" xfId="3104"/>
    <cellStyle name="Normal 3 2 5 3 4 2 2 2" xfId="6702"/>
    <cellStyle name="Normal 3 2 5 3 4 2 2 2 2" xfId="13898"/>
    <cellStyle name="Normal 3 2 5 3 4 2 2 3" xfId="10300"/>
    <cellStyle name="Normal 3 2 5 3 4 2 3" xfId="4950"/>
    <cellStyle name="Normal 3 2 5 3 4 2 3 2" xfId="12146"/>
    <cellStyle name="Normal 3 2 5 3 4 2 4" xfId="8548"/>
    <cellStyle name="Normal 3 2 5 3 4 3" xfId="2228"/>
    <cellStyle name="Normal 3 2 5 3 4 3 2" xfId="5826"/>
    <cellStyle name="Normal 3 2 5 3 4 3 2 2" xfId="13022"/>
    <cellStyle name="Normal 3 2 5 3 4 3 3" xfId="9424"/>
    <cellStyle name="Normal 3 2 5 3 4 4" xfId="4074"/>
    <cellStyle name="Normal 3 2 5 3 4 4 2" xfId="11270"/>
    <cellStyle name="Normal 3 2 5 3 4 5" xfId="7672"/>
    <cellStyle name="Normal 3 2 5 3 5" xfId="768"/>
    <cellStyle name="Normal 3 2 5 3 5 2" xfId="1644"/>
    <cellStyle name="Normal 3 2 5 3 5 2 2" xfId="3396"/>
    <cellStyle name="Normal 3 2 5 3 5 2 2 2" xfId="6994"/>
    <cellStyle name="Normal 3 2 5 3 5 2 2 2 2" xfId="14190"/>
    <cellStyle name="Normal 3 2 5 3 5 2 2 3" xfId="10592"/>
    <cellStyle name="Normal 3 2 5 3 5 2 3" xfId="5242"/>
    <cellStyle name="Normal 3 2 5 3 5 2 3 2" xfId="12438"/>
    <cellStyle name="Normal 3 2 5 3 5 2 4" xfId="8840"/>
    <cellStyle name="Normal 3 2 5 3 5 3" xfId="2520"/>
    <cellStyle name="Normal 3 2 5 3 5 3 2" xfId="6118"/>
    <cellStyle name="Normal 3 2 5 3 5 3 2 2" xfId="13314"/>
    <cellStyle name="Normal 3 2 5 3 5 3 3" xfId="9716"/>
    <cellStyle name="Normal 3 2 5 3 5 4" xfId="4366"/>
    <cellStyle name="Normal 3 2 5 3 5 4 2" xfId="11562"/>
    <cellStyle name="Normal 3 2 5 3 5 5" xfId="7964"/>
    <cellStyle name="Normal 3 2 5 3 6" xfId="1060"/>
    <cellStyle name="Normal 3 2 5 3 6 2" xfId="2812"/>
    <cellStyle name="Normal 3 2 5 3 6 2 2" xfId="6410"/>
    <cellStyle name="Normal 3 2 5 3 6 2 2 2" xfId="13606"/>
    <cellStyle name="Normal 3 2 5 3 6 2 3" xfId="10008"/>
    <cellStyle name="Normal 3 2 5 3 6 3" xfId="4658"/>
    <cellStyle name="Normal 3 2 5 3 6 3 2" xfId="11854"/>
    <cellStyle name="Normal 3 2 5 3 6 4" xfId="8256"/>
    <cellStyle name="Normal 3 2 5 3 7" xfId="1936"/>
    <cellStyle name="Normal 3 2 5 3 7 2" xfId="5534"/>
    <cellStyle name="Normal 3 2 5 3 7 2 2" xfId="12730"/>
    <cellStyle name="Normal 3 2 5 3 7 3" xfId="9132"/>
    <cellStyle name="Normal 3 2 5 3 8" xfId="3702"/>
    <cellStyle name="Normal 3 2 5 3 8 2" xfId="7300"/>
    <cellStyle name="Normal 3 2 5 3 8 2 2" xfId="14496"/>
    <cellStyle name="Normal 3 2 5 3 8 3" xfId="10898"/>
    <cellStyle name="Normal 3 2 5 3 9" xfId="3782"/>
    <cellStyle name="Normal 3 2 5 3 9 2" xfId="10978"/>
    <cellStyle name="Normal 3 2 5 4" xfId="215"/>
    <cellStyle name="Normal 3 2 5 4 2" xfId="363"/>
    <cellStyle name="Normal 3 2 5 4 2 2" xfId="655"/>
    <cellStyle name="Normal 3 2 5 4 2 2 2" xfId="1534"/>
    <cellStyle name="Normal 3 2 5 4 2 2 2 2" xfId="3286"/>
    <cellStyle name="Normal 3 2 5 4 2 2 2 2 2" xfId="6884"/>
    <cellStyle name="Normal 3 2 5 4 2 2 2 2 2 2" xfId="14080"/>
    <cellStyle name="Normal 3 2 5 4 2 2 2 2 3" xfId="10482"/>
    <cellStyle name="Normal 3 2 5 4 2 2 2 3" xfId="5132"/>
    <cellStyle name="Normal 3 2 5 4 2 2 2 3 2" xfId="12328"/>
    <cellStyle name="Normal 3 2 5 4 2 2 2 4" xfId="8730"/>
    <cellStyle name="Normal 3 2 5 4 2 2 3" xfId="2410"/>
    <cellStyle name="Normal 3 2 5 4 2 2 3 2" xfId="6008"/>
    <cellStyle name="Normal 3 2 5 4 2 2 3 2 2" xfId="13204"/>
    <cellStyle name="Normal 3 2 5 4 2 2 3 3" xfId="9606"/>
    <cellStyle name="Normal 3 2 5 4 2 2 4" xfId="4256"/>
    <cellStyle name="Normal 3 2 5 4 2 2 4 2" xfId="11452"/>
    <cellStyle name="Normal 3 2 5 4 2 2 5" xfId="7854"/>
    <cellStyle name="Normal 3 2 5 4 2 3" xfId="950"/>
    <cellStyle name="Normal 3 2 5 4 2 3 2" xfId="1826"/>
    <cellStyle name="Normal 3 2 5 4 2 3 2 2" xfId="3578"/>
    <cellStyle name="Normal 3 2 5 4 2 3 2 2 2" xfId="7176"/>
    <cellStyle name="Normal 3 2 5 4 2 3 2 2 2 2" xfId="14372"/>
    <cellStyle name="Normal 3 2 5 4 2 3 2 2 3" xfId="10774"/>
    <cellStyle name="Normal 3 2 5 4 2 3 2 3" xfId="5424"/>
    <cellStyle name="Normal 3 2 5 4 2 3 2 3 2" xfId="12620"/>
    <cellStyle name="Normal 3 2 5 4 2 3 2 4" xfId="9022"/>
    <cellStyle name="Normal 3 2 5 4 2 3 3" xfId="2702"/>
    <cellStyle name="Normal 3 2 5 4 2 3 3 2" xfId="6300"/>
    <cellStyle name="Normal 3 2 5 4 2 3 3 2 2" xfId="13496"/>
    <cellStyle name="Normal 3 2 5 4 2 3 3 3" xfId="9898"/>
    <cellStyle name="Normal 3 2 5 4 2 3 4" xfId="4548"/>
    <cellStyle name="Normal 3 2 5 4 2 3 4 2" xfId="11744"/>
    <cellStyle name="Normal 3 2 5 4 2 3 5" xfId="8146"/>
    <cellStyle name="Normal 3 2 5 4 2 4" xfId="1242"/>
    <cellStyle name="Normal 3 2 5 4 2 4 2" xfId="2994"/>
    <cellStyle name="Normal 3 2 5 4 2 4 2 2" xfId="6592"/>
    <cellStyle name="Normal 3 2 5 4 2 4 2 2 2" xfId="13788"/>
    <cellStyle name="Normal 3 2 5 4 2 4 2 3" xfId="10190"/>
    <cellStyle name="Normal 3 2 5 4 2 4 3" xfId="4840"/>
    <cellStyle name="Normal 3 2 5 4 2 4 3 2" xfId="12036"/>
    <cellStyle name="Normal 3 2 5 4 2 4 4" xfId="8438"/>
    <cellStyle name="Normal 3 2 5 4 2 5" xfId="2118"/>
    <cellStyle name="Normal 3 2 5 4 2 5 2" xfId="5716"/>
    <cellStyle name="Normal 3 2 5 4 2 5 2 2" xfId="12912"/>
    <cellStyle name="Normal 3 2 5 4 2 5 3" xfId="9314"/>
    <cellStyle name="Normal 3 2 5 4 2 6" xfId="3964"/>
    <cellStyle name="Normal 3 2 5 4 2 6 2" xfId="11160"/>
    <cellStyle name="Normal 3 2 5 4 2 7" xfId="7562"/>
    <cellStyle name="Normal 3 2 5 4 3" xfId="509"/>
    <cellStyle name="Normal 3 2 5 4 3 2" xfId="1388"/>
    <cellStyle name="Normal 3 2 5 4 3 2 2" xfId="3140"/>
    <cellStyle name="Normal 3 2 5 4 3 2 2 2" xfId="6738"/>
    <cellStyle name="Normal 3 2 5 4 3 2 2 2 2" xfId="13934"/>
    <cellStyle name="Normal 3 2 5 4 3 2 2 3" xfId="10336"/>
    <cellStyle name="Normal 3 2 5 4 3 2 3" xfId="4986"/>
    <cellStyle name="Normal 3 2 5 4 3 2 3 2" xfId="12182"/>
    <cellStyle name="Normal 3 2 5 4 3 2 4" xfId="8584"/>
    <cellStyle name="Normal 3 2 5 4 3 3" xfId="2264"/>
    <cellStyle name="Normal 3 2 5 4 3 3 2" xfId="5862"/>
    <cellStyle name="Normal 3 2 5 4 3 3 2 2" xfId="13058"/>
    <cellStyle name="Normal 3 2 5 4 3 3 3" xfId="9460"/>
    <cellStyle name="Normal 3 2 5 4 3 4" xfId="4110"/>
    <cellStyle name="Normal 3 2 5 4 3 4 2" xfId="11306"/>
    <cellStyle name="Normal 3 2 5 4 3 5" xfId="7708"/>
    <cellStyle name="Normal 3 2 5 4 4" xfId="804"/>
    <cellStyle name="Normal 3 2 5 4 4 2" xfId="1680"/>
    <cellStyle name="Normal 3 2 5 4 4 2 2" xfId="3432"/>
    <cellStyle name="Normal 3 2 5 4 4 2 2 2" xfId="7030"/>
    <cellStyle name="Normal 3 2 5 4 4 2 2 2 2" xfId="14226"/>
    <cellStyle name="Normal 3 2 5 4 4 2 2 3" xfId="10628"/>
    <cellStyle name="Normal 3 2 5 4 4 2 3" xfId="5278"/>
    <cellStyle name="Normal 3 2 5 4 4 2 3 2" xfId="12474"/>
    <cellStyle name="Normal 3 2 5 4 4 2 4" xfId="8876"/>
    <cellStyle name="Normal 3 2 5 4 4 3" xfId="2556"/>
    <cellStyle name="Normal 3 2 5 4 4 3 2" xfId="6154"/>
    <cellStyle name="Normal 3 2 5 4 4 3 2 2" xfId="13350"/>
    <cellStyle name="Normal 3 2 5 4 4 3 3" xfId="9752"/>
    <cellStyle name="Normal 3 2 5 4 4 4" xfId="4402"/>
    <cellStyle name="Normal 3 2 5 4 4 4 2" xfId="11598"/>
    <cellStyle name="Normal 3 2 5 4 4 5" xfId="8000"/>
    <cellStyle name="Normal 3 2 5 4 5" xfId="1096"/>
    <cellStyle name="Normal 3 2 5 4 5 2" xfId="2848"/>
    <cellStyle name="Normal 3 2 5 4 5 2 2" xfId="6446"/>
    <cellStyle name="Normal 3 2 5 4 5 2 2 2" xfId="13642"/>
    <cellStyle name="Normal 3 2 5 4 5 2 3" xfId="10044"/>
    <cellStyle name="Normal 3 2 5 4 5 3" xfId="4694"/>
    <cellStyle name="Normal 3 2 5 4 5 3 2" xfId="11890"/>
    <cellStyle name="Normal 3 2 5 4 5 4" xfId="8292"/>
    <cellStyle name="Normal 3 2 5 4 6" xfId="1972"/>
    <cellStyle name="Normal 3 2 5 4 6 2" xfId="5570"/>
    <cellStyle name="Normal 3 2 5 4 6 2 2" xfId="12766"/>
    <cellStyle name="Normal 3 2 5 4 6 3" xfId="9168"/>
    <cellStyle name="Normal 3 2 5 4 7" xfId="3818"/>
    <cellStyle name="Normal 3 2 5 4 7 2" xfId="11014"/>
    <cellStyle name="Normal 3 2 5 4 8" xfId="7416"/>
    <cellStyle name="Normal 3 2 5 5" xfId="283"/>
    <cellStyle name="Normal 3 2 5 5 2" xfId="575"/>
    <cellStyle name="Normal 3 2 5 5 2 2" xfId="1454"/>
    <cellStyle name="Normal 3 2 5 5 2 2 2" xfId="3206"/>
    <cellStyle name="Normal 3 2 5 5 2 2 2 2" xfId="6804"/>
    <cellStyle name="Normal 3 2 5 5 2 2 2 2 2" xfId="14000"/>
    <cellStyle name="Normal 3 2 5 5 2 2 2 3" xfId="10402"/>
    <cellStyle name="Normal 3 2 5 5 2 2 3" xfId="5052"/>
    <cellStyle name="Normal 3 2 5 5 2 2 3 2" xfId="12248"/>
    <cellStyle name="Normal 3 2 5 5 2 2 4" xfId="8650"/>
    <cellStyle name="Normal 3 2 5 5 2 3" xfId="2330"/>
    <cellStyle name="Normal 3 2 5 5 2 3 2" xfId="5928"/>
    <cellStyle name="Normal 3 2 5 5 2 3 2 2" xfId="13124"/>
    <cellStyle name="Normal 3 2 5 5 2 3 3" xfId="9526"/>
    <cellStyle name="Normal 3 2 5 5 2 4" xfId="4176"/>
    <cellStyle name="Normal 3 2 5 5 2 4 2" xfId="11372"/>
    <cellStyle name="Normal 3 2 5 5 2 5" xfId="7774"/>
    <cellStyle name="Normal 3 2 5 5 3" xfId="870"/>
    <cellStyle name="Normal 3 2 5 5 3 2" xfId="1746"/>
    <cellStyle name="Normal 3 2 5 5 3 2 2" xfId="3498"/>
    <cellStyle name="Normal 3 2 5 5 3 2 2 2" xfId="7096"/>
    <cellStyle name="Normal 3 2 5 5 3 2 2 2 2" xfId="14292"/>
    <cellStyle name="Normal 3 2 5 5 3 2 2 3" xfId="10694"/>
    <cellStyle name="Normal 3 2 5 5 3 2 3" xfId="5344"/>
    <cellStyle name="Normal 3 2 5 5 3 2 3 2" xfId="12540"/>
    <cellStyle name="Normal 3 2 5 5 3 2 4" xfId="8942"/>
    <cellStyle name="Normal 3 2 5 5 3 3" xfId="2622"/>
    <cellStyle name="Normal 3 2 5 5 3 3 2" xfId="6220"/>
    <cellStyle name="Normal 3 2 5 5 3 3 2 2" xfId="13416"/>
    <cellStyle name="Normal 3 2 5 5 3 3 3" xfId="9818"/>
    <cellStyle name="Normal 3 2 5 5 3 4" xfId="4468"/>
    <cellStyle name="Normal 3 2 5 5 3 4 2" xfId="11664"/>
    <cellStyle name="Normal 3 2 5 5 3 5" xfId="8066"/>
    <cellStyle name="Normal 3 2 5 5 4" xfId="1162"/>
    <cellStyle name="Normal 3 2 5 5 4 2" xfId="2914"/>
    <cellStyle name="Normal 3 2 5 5 4 2 2" xfId="6512"/>
    <cellStyle name="Normal 3 2 5 5 4 2 2 2" xfId="13708"/>
    <cellStyle name="Normal 3 2 5 5 4 2 3" xfId="10110"/>
    <cellStyle name="Normal 3 2 5 5 4 3" xfId="4760"/>
    <cellStyle name="Normal 3 2 5 5 4 3 2" xfId="11956"/>
    <cellStyle name="Normal 3 2 5 5 4 4" xfId="8358"/>
    <cellStyle name="Normal 3 2 5 5 5" xfId="2038"/>
    <cellStyle name="Normal 3 2 5 5 5 2" xfId="5636"/>
    <cellStyle name="Normal 3 2 5 5 5 2 2" xfId="12832"/>
    <cellStyle name="Normal 3 2 5 5 5 3" xfId="9234"/>
    <cellStyle name="Normal 3 2 5 5 6" xfId="3884"/>
    <cellStyle name="Normal 3 2 5 5 6 2" xfId="11080"/>
    <cellStyle name="Normal 3 2 5 5 7" xfId="7482"/>
    <cellStyle name="Normal 3 2 5 6" xfId="429"/>
    <cellStyle name="Normal 3 2 5 6 2" xfId="1308"/>
    <cellStyle name="Normal 3 2 5 6 2 2" xfId="3060"/>
    <cellStyle name="Normal 3 2 5 6 2 2 2" xfId="6658"/>
    <cellStyle name="Normal 3 2 5 6 2 2 2 2" xfId="13854"/>
    <cellStyle name="Normal 3 2 5 6 2 2 3" xfId="10256"/>
    <cellStyle name="Normal 3 2 5 6 2 3" xfId="4906"/>
    <cellStyle name="Normal 3 2 5 6 2 3 2" xfId="12102"/>
    <cellStyle name="Normal 3 2 5 6 2 4" xfId="8504"/>
    <cellStyle name="Normal 3 2 5 6 3" xfId="2184"/>
    <cellStyle name="Normal 3 2 5 6 3 2" xfId="5782"/>
    <cellStyle name="Normal 3 2 5 6 3 2 2" xfId="12978"/>
    <cellStyle name="Normal 3 2 5 6 3 3" xfId="9380"/>
    <cellStyle name="Normal 3 2 5 6 4" xfId="4030"/>
    <cellStyle name="Normal 3 2 5 6 4 2" xfId="11226"/>
    <cellStyle name="Normal 3 2 5 6 5" xfId="7628"/>
    <cellStyle name="Normal 3 2 5 7" xfId="724"/>
    <cellStyle name="Normal 3 2 5 7 2" xfId="1600"/>
    <cellStyle name="Normal 3 2 5 7 2 2" xfId="3352"/>
    <cellStyle name="Normal 3 2 5 7 2 2 2" xfId="6950"/>
    <cellStyle name="Normal 3 2 5 7 2 2 2 2" xfId="14146"/>
    <cellStyle name="Normal 3 2 5 7 2 2 3" xfId="10548"/>
    <cellStyle name="Normal 3 2 5 7 2 3" xfId="5198"/>
    <cellStyle name="Normal 3 2 5 7 2 3 2" xfId="12394"/>
    <cellStyle name="Normal 3 2 5 7 2 4" xfId="8796"/>
    <cellStyle name="Normal 3 2 5 7 3" xfId="2476"/>
    <cellStyle name="Normal 3 2 5 7 3 2" xfId="6074"/>
    <cellStyle name="Normal 3 2 5 7 3 2 2" xfId="13270"/>
    <cellStyle name="Normal 3 2 5 7 3 3" xfId="9672"/>
    <cellStyle name="Normal 3 2 5 7 4" xfId="4322"/>
    <cellStyle name="Normal 3 2 5 7 4 2" xfId="11518"/>
    <cellStyle name="Normal 3 2 5 7 5" xfId="7920"/>
    <cellStyle name="Normal 3 2 5 8" xfId="1016"/>
    <cellStyle name="Normal 3 2 5 8 2" xfId="2768"/>
    <cellStyle name="Normal 3 2 5 8 2 2" xfId="6366"/>
    <cellStyle name="Normal 3 2 5 8 2 2 2" xfId="13562"/>
    <cellStyle name="Normal 3 2 5 8 2 3" xfId="9964"/>
    <cellStyle name="Normal 3 2 5 8 3" xfId="4614"/>
    <cellStyle name="Normal 3 2 5 8 3 2" xfId="11810"/>
    <cellStyle name="Normal 3 2 5 8 4" xfId="8212"/>
    <cellStyle name="Normal 3 2 5 9" xfId="1892"/>
    <cellStyle name="Normal 3 2 5 9 2" xfId="5490"/>
    <cellStyle name="Normal 3 2 5 9 2 2" xfId="12686"/>
    <cellStyle name="Normal 3 2 5 9 3" xfId="9088"/>
    <cellStyle name="Normal 3 2 6" xfId="57"/>
    <cellStyle name="Normal 3 2 6 10" xfId="7350"/>
    <cellStyle name="Normal 3 2 6 11" xfId="144"/>
    <cellStyle name="Normal 3 2 6 2" xfId="229"/>
    <cellStyle name="Normal 3 2 6 2 2" xfId="377"/>
    <cellStyle name="Normal 3 2 6 2 2 2" xfId="669"/>
    <cellStyle name="Normal 3 2 6 2 2 2 2" xfId="1548"/>
    <cellStyle name="Normal 3 2 6 2 2 2 2 2" xfId="3300"/>
    <cellStyle name="Normal 3 2 6 2 2 2 2 2 2" xfId="6898"/>
    <cellStyle name="Normal 3 2 6 2 2 2 2 2 2 2" xfId="14094"/>
    <cellStyle name="Normal 3 2 6 2 2 2 2 2 3" xfId="10496"/>
    <cellStyle name="Normal 3 2 6 2 2 2 2 3" xfId="5146"/>
    <cellStyle name="Normal 3 2 6 2 2 2 2 3 2" xfId="12342"/>
    <cellStyle name="Normal 3 2 6 2 2 2 2 4" xfId="8744"/>
    <cellStyle name="Normal 3 2 6 2 2 2 3" xfId="2424"/>
    <cellStyle name="Normal 3 2 6 2 2 2 3 2" xfId="6022"/>
    <cellStyle name="Normal 3 2 6 2 2 2 3 2 2" xfId="13218"/>
    <cellStyle name="Normal 3 2 6 2 2 2 3 3" xfId="9620"/>
    <cellStyle name="Normal 3 2 6 2 2 2 4" xfId="4270"/>
    <cellStyle name="Normal 3 2 6 2 2 2 4 2" xfId="11466"/>
    <cellStyle name="Normal 3 2 6 2 2 2 5" xfId="7868"/>
    <cellStyle name="Normal 3 2 6 2 2 3" xfId="964"/>
    <cellStyle name="Normal 3 2 6 2 2 3 2" xfId="1840"/>
    <cellStyle name="Normal 3 2 6 2 2 3 2 2" xfId="3592"/>
    <cellStyle name="Normal 3 2 6 2 2 3 2 2 2" xfId="7190"/>
    <cellStyle name="Normal 3 2 6 2 2 3 2 2 2 2" xfId="14386"/>
    <cellStyle name="Normal 3 2 6 2 2 3 2 2 3" xfId="10788"/>
    <cellStyle name="Normal 3 2 6 2 2 3 2 3" xfId="5438"/>
    <cellStyle name="Normal 3 2 6 2 2 3 2 3 2" xfId="12634"/>
    <cellStyle name="Normal 3 2 6 2 2 3 2 4" xfId="9036"/>
    <cellStyle name="Normal 3 2 6 2 2 3 3" xfId="2716"/>
    <cellStyle name="Normal 3 2 6 2 2 3 3 2" xfId="6314"/>
    <cellStyle name="Normal 3 2 6 2 2 3 3 2 2" xfId="13510"/>
    <cellStyle name="Normal 3 2 6 2 2 3 3 3" xfId="9912"/>
    <cellStyle name="Normal 3 2 6 2 2 3 4" xfId="4562"/>
    <cellStyle name="Normal 3 2 6 2 2 3 4 2" xfId="11758"/>
    <cellStyle name="Normal 3 2 6 2 2 3 5" xfId="8160"/>
    <cellStyle name="Normal 3 2 6 2 2 4" xfId="1256"/>
    <cellStyle name="Normal 3 2 6 2 2 4 2" xfId="3008"/>
    <cellStyle name="Normal 3 2 6 2 2 4 2 2" xfId="6606"/>
    <cellStyle name="Normal 3 2 6 2 2 4 2 2 2" xfId="13802"/>
    <cellStyle name="Normal 3 2 6 2 2 4 2 3" xfId="10204"/>
    <cellStyle name="Normal 3 2 6 2 2 4 3" xfId="4854"/>
    <cellStyle name="Normal 3 2 6 2 2 4 3 2" xfId="12050"/>
    <cellStyle name="Normal 3 2 6 2 2 4 4" xfId="8452"/>
    <cellStyle name="Normal 3 2 6 2 2 5" xfId="2132"/>
    <cellStyle name="Normal 3 2 6 2 2 5 2" xfId="5730"/>
    <cellStyle name="Normal 3 2 6 2 2 5 2 2" xfId="12926"/>
    <cellStyle name="Normal 3 2 6 2 2 5 3" xfId="9328"/>
    <cellStyle name="Normal 3 2 6 2 2 6" xfId="3978"/>
    <cellStyle name="Normal 3 2 6 2 2 6 2" xfId="11174"/>
    <cellStyle name="Normal 3 2 6 2 2 7" xfId="7576"/>
    <cellStyle name="Normal 3 2 6 2 3" xfId="523"/>
    <cellStyle name="Normal 3 2 6 2 3 2" xfId="1402"/>
    <cellStyle name="Normal 3 2 6 2 3 2 2" xfId="3154"/>
    <cellStyle name="Normal 3 2 6 2 3 2 2 2" xfId="6752"/>
    <cellStyle name="Normal 3 2 6 2 3 2 2 2 2" xfId="13948"/>
    <cellStyle name="Normal 3 2 6 2 3 2 2 3" xfId="10350"/>
    <cellStyle name="Normal 3 2 6 2 3 2 3" xfId="5000"/>
    <cellStyle name="Normal 3 2 6 2 3 2 3 2" xfId="12196"/>
    <cellStyle name="Normal 3 2 6 2 3 2 4" xfId="8598"/>
    <cellStyle name="Normal 3 2 6 2 3 3" xfId="2278"/>
    <cellStyle name="Normal 3 2 6 2 3 3 2" xfId="5876"/>
    <cellStyle name="Normal 3 2 6 2 3 3 2 2" xfId="13072"/>
    <cellStyle name="Normal 3 2 6 2 3 3 3" xfId="9474"/>
    <cellStyle name="Normal 3 2 6 2 3 4" xfId="4124"/>
    <cellStyle name="Normal 3 2 6 2 3 4 2" xfId="11320"/>
    <cellStyle name="Normal 3 2 6 2 3 5" xfId="7722"/>
    <cellStyle name="Normal 3 2 6 2 4" xfId="818"/>
    <cellStyle name="Normal 3 2 6 2 4 2" xfId="1694"/>
    <cellStyle name="Normal 3 2 6 2 4 2 2" xfId="3446"/>
    <cellStyle name="Normal 3 2 6 2 4 2 2 2" xfId="7044"/>
    <cellStyle name="Normal 3 2 6 2 4 2 2 2 2" xfId="14240"/>
    <cellStyle name="Normal 3 2 6 2 4 2 2 3" xfId="10642"/>
    <cellStyle name="Normal 3 2 6 2 4 2 3" xfId="5292"/>
    <cellStyle name="Normal 3 2 6 2 4 2 3 2" xfId="12488"/>
    <cellStyle name="Normal 3 2 6 2 4 2 4" xfId="8890"/>
    <cellStyle name="Normal 3 2 6 2 4 3" xfId="2570"/>
    <cellStyle name="Normal 3 2 6 2 4 3 2" xfId="6168"/>
    <cellStyle name="Normal 3 2 6 2 4 3 2 2" xfId="13364"/>
    <cellStyle name="Normal 3 2 6 2 4 3 3" xfId="9766"/>
    <cellStyle name="Normal 3 2 6 2 4 4" xfId="4416"/>
    <cellStyle name="Normal 3 2 6 2 4 4 2" xfId="11612"/>
    <cellStyle name="Normal 3 2 6 2 4 5" xfId="8014"/>
    <cellStyle name="Normal 3 2 6 2 5" xfId="1110"/>
    <cellStyle name="Normal 3 2 6 2 5 2" xfId="2862"/>
    <cellStyle name="Normal 3 2 6 2 5 2 2" xfId="6460"/>
    <cellStyle name="Normal 3 2 6 2 5 2 2 2" xfId="13656"/>
    <cellStyle name="Normal 3 2 6 2 5 2 3" xfId="10058"/>
    <cellStyle name="Normal 3 2 6 2 5 3" xfId="4708"/>
    <cellStyle name="Normal 3 2 6 2 5 3 2" xfId="11904"/>
    <cellStyle name="Normal 3 2 6 2 5 4" xfId="8306"/>
    <cellStyle name="Normal 3 2 6 2 6" xfId="1986"/>
    <cellStyle name="Normal 3 2 6 2 6 2" xfId="5584"/>
    <cellStyle name="Normal 3 2 6 2 6 2 2" xfId="12780"/>
    <cellStyle name="Normal 3 2 6 2 6 3" xfId="9182"/>
    <cellStyle name="Normal 3 2 6 2 7" xfId="3832"/>
    <cellStyle name="Normal 3 2 6 2 7 2" xfId="11028"/>
    <cellStyle name="Normal 3 2 6 2 8" xfId="7430"/>
    <cellStyle name="Normal 3 2 6 3" xfId="297"/>
    <cellStyle name="Normal 3 2 6 3 2" xfId="589"/>
    <cellStyle name="Normal 3 2 6 3 2 2" xfId="1468"/>
    <cellStyle name="Normal 3 2 6 3 2 2 2" xfId="3220"/>
    <cellStyle name="Normal 3 2 6 3 2 2 2 2" xfId="6818"/>
    <cellStyle name="Normal 3 2 6 3 2 2 2 2 2" xfId="14014"/>
    <cellStyle name="Normal 3 2 6 3 2 2 2 3" xfId="10416"/>
    <cellStyle name="Normal 3 2 6 3 2 2 3" xfId="5066"/>
    <cellStyle name="Normal 3 2 6 3 2 2 3 2" xfId="12262"/>
    <cellStyle name="Normal 3 2 6 3 2 2 4" xfId="8664"/>
    <cellStyle name="Normal 3 2 6 3 2 3" xfId="2344"/>
    <cellStyle name="Normal 3 2 6 3 2 3 2" xfId="5942"/>
    <cellStyle name="Normal 3 2 6 3 2 3 2 2" xfId="13138"/>
    <cellStyle name="Normal 3 2 6 3 2 3 3" xfId="9540"/>
    <cellStyle name="Normal 3 2 6 3 2 4" xfId="4190"/>
    <cellStyle name="Normal 3 2 6 3 2 4 2" xfId="11386"/>
    <cellStyle name="Normal 3 2 6 3 2 5" xfId="7788"/>
    <cellStyle name="Normal 3 2 6 3 3" xfId="884"/>
    <cellStyle name="Normal 3 2 6 3 3 2" xfId="1760"/>
    <cellStyle name="Normal 3 2 6 3 3 2 2" xfId="3512"/>
    <cellStyle name="Normal 3 2 6 3 3 2 2 2" xfId="7110"/>
    <cellStyle name="Normal 3 2 6 3 3 2 2 2 2" xfId="14306"/>
    <cellStyle name="Normal 3 2 6 3 3 2 2 3" xfId="10708"/>
    <cellStyle name="Normal 3 2 6 3 3 2 3" xfId="5358"/>
    <cellStyle name="Normal 3 2 6 3 3 2 3 2" xfId="12554"/>
    <cellStyle name="Normal 3 2 6 3 3 2 4" xfId="8956"/>
    <cellStyle name="Normal 3 2 6 3 3 3" xfId="2636"/>
    <cellStyle name="Normal 3 2 6 3 3 3 2" xfId="6234"/>
    <cellStyle name="Normal 3 2 6 3 3 3 2 2" xfId="13430"/>
    <cellStyle name="Normal 3 2 6 3 3 3 3" xfId="9832"/>
    <cellStyle name="Normal 3 2 6 3 3 4" xfId="4482"/>
    <cellStyle name="Normal 3 2 6 3 3 4 2" xfId="11678"/>
    <cellStyle name="Normal 3 2 6 3 3 5" xfId="8080"/>
    <cellStyle name="Normal 3 2 6 3 4" xfId="1176"/>
    <cellStyle name="Normal 3 2 6 3 4 2" xfId="2928"/>
    <cellStyle name="Normal 3 2 6 3 4 2 2" xfId="6526"/>
    <cellStyle name="Normal 3 2 6 3 4 2 2 2" xfId="13722"/>
    <cellStyle name="Normal 3 2 6 3 4 2 3" xfId="10124"/>
    <cellStyle name="Normal 3 2 6 3 4 3" xfId="4774"/>
    <cellStyle name="Normal 3 2 6 3 4 3 2" xfId="11970"/>
    <cellStyle name="Normal 3 2 6 3 4 4" xfId="8372"/>
    <cellStyle name="Normal 3 2 6 3 5" xfId="2052"/>
    <cellStyle name="Normal 3 2 6 3 5 2" xfId="5650"/>
    <cellStyle name="Normal 3 2 6 3 5 2 2" xfId="12846"/>
    <cellStyle name="Normal 3 2 6 3 5 3" xfId="9248"/>
    <cellStyle name="Normal 3 2 6 3 6" xfId="3898"/>
    <cellStyle name="Normal 3 2 6 3 6 2" xfId="11094"/>
    <cellStyle name="Normal 3 2 6 3 7" xfId="7496"/>
    <cellStyle name="Normal 3 2 6 4" xfId="443"/>
    <cellStyle name="Normal 3 2 6 4 2" xfId="1322"/>
    <cellStyle name="Normal 3 2 6 4 2 2" xfId="3074"/>
    <cellStyle name="Normal 3 2 6 4 2 2 2" xfId="6672"/>
    <cellStyle name="Normal 3 2 6 4 2 2 2 2" xfId="13868"/>
    <cellStyle name="Normal 3 2 6 4 2 2 3" xfId="10270"/>
    <cellStyle name="Normal 3 2 6 4 2 3" xfId="4920"/>
    <cellStyle name="Normal 3 2 6 4 2 3 2" xfId="12116"/>
    <cellStyle name="Normal 3 2 6 4 2 4" xfId="8518"/>
    <cellStyle name="Normal 3 2 6 4 3" xfId="2198"/>
    <cellStyle name="Normal 3 2 6 4 3 2" xfId="5796"/>
    <cellStyle name="Normal 3 2 6 4 3 2 2" xfId="12992"/>
    <cellStyle name="Normal 3 2 6 4 3 3" xfId="9394"/>
    <cellStyle name="Normal 3 2 6 4 4" xfId="4044"/>
    <cellStyle name="Normal 3 2 6 4 4 2" xfId="11240"/>
    <cellStyle name="Normal 3 2 6 4 5" xfId="7642"/>
    <cellStyle name="Normal 3 2 6 5" xfId="738"/>
    <cellStyle name="Normal 3 2 6 5 2" xfId="1614"/>
    <cellStyle name="Normal 3 2 6 5 2 2" xfId="3366"/>
    <cellStyle name="Normal 3 2 6 5 2 2 2" xfId="6964"/>
    <cellStyle name="Normal 3 2 6 5 2 2 2 2" xfId="14160"/>
    <cellStyle name="Normal 3 2 6 5 2 2 3" xfId="10562"/>
    <cellStyle name="Normal 3 2 6 5 2 3" xfId="5212"/>
    <cellStyle name="Normal 3 2 6 5 2 3 2" xfId="12408"/>
    <cellStyle name="Normal 3 2 6 5 2 4" xfId="8810"/>
    <cellStyle name="Normal 3 2 6 5 3" xfId="2490"/>
    <cellStyle name="Normal 3 2 6 5 3 2" xfId="6088"/>
    <cellStyle name="Normal 3 2 6 5 3 2 2" xfId="13284"/>
    <cellStyle name="Normal 3 2 6 5 3 3" xfId="9686"/>
    <cellStyle name="Normal 3 2 6 5 4" xfId="4336"/>
    <cellStyle name="Normal 3 2 6 5 4 2" xfId="11532"/>
    <cellStyle name="Normal 3 2 6 5 5" xfId="7934"/>
    <cellStyle name="Normal 3 2 6 6" xfId="1030"/>
    <cellStyle name="Normal 3 2 6 6 2" xfId="2782"/>
    <cellStyle name="Normal 3 2 6 6 2 2" xfId="6380"/>
    <cellStyle name="Normal 3 2 6 6 2 2 2" xfId="13576"/>
    <cellStyle name="Normal 3 2 6 6 2 3" xfId="9978"/>
    <cellStyle name="Normal 3 2 6 6 3" xfId="4628"/>
    <cellStyle name="Normal 3 2 6 6 3 2" xfId="11824"/>
    <cellStyle name="Normal 3 2 6 6 4" xfId="8226"/>
    <cellStyle name="Normal 3 2 6 7" xfId="1906"/>
    <cellStyle name="Normal 3 2 6 7 2" xfId="5504"/>
    <cellStyle name="Normal 3 2 6 7 2 2" xfId="12700"/>
    <cellStyle name="Normal 3 2 6 7 3" xfId="9102"/>
    <cellStyle name="Normal 3 2 6 8" xfId="3672"/>
    <cellStyle name="Normal 3 2 6 8 2" xfId="7270"/>
    <cellStyle name="Normal 3 2 6 8 2 2" xfId="14466"/>
    <cellStyle name="Normal 3 2 6 8 3" xfId="10868"/>
    <cellStyle name="Normal 3 2 6 9" xfId="3752"/>
    <cellStyle name="Normal 3 2 6 9 2" xfId="10948"/>
    <cellStyle name="Normal 3 2 7" xfId="80"/>
    <cellStyle name="Normal 3 2 7 10" xfId="7372"/>
    <cellStyle name="Normal 3 2 7 11" xfId="167"/>
    <cellStyle name="Normal 3 2 7 2" xfId="252"/>
    <cellStyle name="Normal 3 2 7 2 2" xfId="399"/>
    <cellStyle name="Normal 3 2 7 2 2 2" xfId="691"/>
    <cellStyle name="Normal 3 2 7 2 2 2 2" xfId="1570"/>
    <cellStyle name="Normal 3 2 7 2 2 2 2 2" xfId="3322"/>
    <cellStyle name="Normal 3 2 7 2 2 2 2 2 2" xfId="6920"/>
    <cellStyle name="Normal 3 2 7 2 2 2 2 2 2 2" xfId="14116"/>
    <cellStyle name="Normal 3 2 7 2 2 2 2 2 3" xfId="10518"/>
    <cellStyle name="Normal 3 2 7 2 2 2 2 3" xfId="5168"/>
    <cellStyle name="Normal 3 2 7 2 2 2 2 3 2" xfId="12364"/>
    <cellStyle name="Normal 3 2 7 2 2 2 2 4" xfId="8766"/>
    <cellStyle name="Normal 3 2 7 2 2 2 3" xfId="2446"/>
    <cellStyle name="Normal 3 2 7 2 2 2 3 2" xfId="6044"/>
    <cellStyle name="Normal 3 2 7 2 2 2 3 2 2" xfId="13240"/>
    <cellStyle name="Normal 3 2 7 2 2 2 3 3" xfId="9642"/>
    <cellStyle name="Normal 3 2 7 2 2 2 4" xfId="4292"/>
    <cellStyle name="Normal 3 2 7 2 2 2 4 2" xfId="11488"/>
    <cellStyle name="Normal 3 2 7 2 2 2 5" xfId="7890"/>
    <cellStyle name="Normal 3 2 7 2 2 3" xfId="986"/>
    <cellStyle name="Normal 3 2 7 2 2 3 2" xfId="1862"/>
    <cellStyle name="Normal 3 2 7 2 2 3 2 2" xfId="3614"/>
    <cellStyle name="Normal 3 2 7 2 2 3 2 2 2" xfId="7212"/>
    <cellStyle name="Normal 3 2 7 2 2 3 2 2 2 2" xfId="14408"/>
    <cellStyle name="Normal 3 2 7 2 2 3 2 2 3" xfId="10810"/>
    <cellStyle name="Normal 3 2 7 2 2 3 2 3" xfId="5460"/>
    <cellStyle name="Normal 3 2 7 2 2 3 2 3 2" xfId="12656"/>
    <cellStyle name="Normal 3 2 7 2 2 3 2 4" xfId="9058"/>
    <cellStyle name="Normal 3 2 7 2 2 3 3" xfId="2738"/>
    <cellStyle name="Normal 3 2 7 2 2 3 3 2" xfId="6336"/>
    <cellStyle name="Normal 3 2 7 2 2 3 3 2 2" xfId="13532"/>
    <cellStyle name="Normal 3 2 7 2 2 3 3 3" xfId="9934"/>
    <cellStyle name="Normal 3 2 7 2 2 3 4" xfId="4584"/>
    <cellStyle name="Normal 3 2 7 2 2 3 4 2" xfId="11780"/>
    <cellStyle name="Normal 3 2 7 2 2 3 5" xfId="8182"/>
    <cellStyle name="Normal 3 2 7 2 2 4" xfId="1278"/>
    <cellStyle name="Normal 3 2 7 2 2 4 2" xfId="3030"/>
    <cellStyle name="Normal 3 2 7 2 2 4 2 2" xfId="6628"/>
    <cellStyle name="Normal 3 2 7 2 2 4 2 2 2" xfId="13824"/>
    <cellStyle name="Normal 3 2 7 2 2 4 2 3" xfId="10226"/>
    <cellStyle name="Normal 3 2 7 2 2 4 3" xfId="4876"/>
    <cellStyle name="Normal 3 2 7 2 2 4 3 2" xfId="12072"/>
    <cellStyle name="Normal 3 2 7 2 2 4 4" xfId="8474"/>
    <cellStyle name="Normal 3 2 7 2 2 5" xfId="2154"/>
    <cellStyle name="Normal 3 2 7 2 2 5 2" xfId="5752"/>
    <cellStyle name="Normal 3 2 7 2 2 5 2 2" xfId="12948"/>
    <cellStyle name="Normal 3 2 7 2 2 5 3" xfId="9350"/>
    <cellStyle name="Normal 3 2 7 2 2 6" xfId="4000"/>
    <cellStyle name="Normal 3 2 7 2 2 6 2" xfId="11196"/>
    <cellStyle name="Normal 3 2 7 2 2 7" xfId="7598"/>
    <cellStyle name="Normal 3 2 7 2 3" xfId="545"/>
    <cellStyle name="Normal 3 2 7 2 3 2" xfId="1424"/>
    <cellStyle name="Normal 3 2 7 2 3 2 2" xfId="3176"/>
    <cellStyle name="Normal 3 2 7 2 3 2 2 2" xfId="6774"/>
    <cellStyle name="Normal 3 2 7 2 3 2 2 2 2" xfId="13970"/>
    <cellStyle name="Normal 3 2 7 2 3 2 2 3" xfId="10372"/>
    <cellStyle name="Normal 3 2 7 2 3 2 3" xfId="5022"/>
    <cellStyle name="Normal 3 2 7 2 3 2 3 2" xfId="12218"/>
    <cellStyle name="Normal 3 2 7 2 3 2 4" xfId="8620"/>
    <cellStyle name="Normal 3 2 7 2 3 3" xfId="2300"/>
    <cellStyle name="Normal 3 2 7 2 3 3 2" xfId="5898"/>
    <cellStyle name="Normal 3 2 7 2 3 3 2 2" xfId="13094"/>
    <cellStyle name="Normal 3 2 7 2 3 3 3" xfId="9496"/>
    <cellStyle name="Normal 3 2 7 2 3 4" xfId="4146"/>
    <cellStyle name="Normal 3 2 7 2 3 4 2" xfId="11342"/>
    <cellStyle name="Normal 3 2 7 2 3 5" xfId="7744"/>
    <cellStyle name="Normal 3 2 7 2 4" xfId="840"/>
    <cellStyle name="Normal 3 2 7 2 4 2" xfId="1716"/>
    <cellStyle name="Normal 3 2 7 2 4 2 2" xfId="3468"/>
    <cellStyle name="Normal 3 2 7 2 4 2 2 2" xfId="7066"/>
    <cellStyle name="Normal 3 2 7 2 4 2 2 2 2" xfId="14262"/>
    <cellStyle name="Normal 3 2 7 2 4 2 2 3" xfId="10664"/>
    <cellStyle name="Normal 3 2 7 2 4 2 3" xfId="5314"/>
    <cellStyle name="Normal 3 2 7 2 4 2 3 2" xfId="12510"/>
    <cellStyle name="Normal 3 2 7 2 4 2 4" xfId="8912"/>
    <cellStyle name="Normal 3 2 7 2 4 3" xfId="2592"/>
    <cellStyle name="Normal 3 2 7 2 4 3 2" xfId="6190"/>
    <cellStyle name="Normal 3 2 7 2 4 3 2 2" xfId="13386"/>
    <cellStyle name="Normal 3 2 7 2 4 3 3" xfId="9788"/>
    <cellStyle name="Normal 3 2 7 2 4 4" xfId="4438"/>
    <cellStyle name="Normal 3 2 7 2 4 4 2" xfId="11634"/>
    <cellStyle name="Normal 3 2 7 2 4 5" xfId="8036"/>
    <cellStyle name="Normal 3 2 7 2 5" xfId="1132"/>
    <cellStyle name="Normal 3 2 7 2 5 2" xfId="2884"/>
    <cellStyle name="Normal 3 2 7 2 5 2 2" xfId="6482"/>
    <cellStyle name="Normal 3 2 7 2 5 2 2 2" xfId="13678"/>
    <cellStyle name="Normal 3 2 7 2 5 2 3" xfId="10080"/>
    <cellStyle name="Normal 3 2 7 2 5 3" xfId="4730"/>
    <cellStyle name="Normal 3 2 7 2 5 3 2" xfId="11926"/>
    <cellStyle name="Normal 3 2 7 2 5 4" xfId="8328"/>
    <cellStyle name="Normal 3 2 7 2 6" xfId="2008"/>
    <cellStyle name="Normal 3 2 7 2 6 2" xfId="5606"/>
    <cellStyle name="Normal 3 2 7 2 6 2 2" xfId="12802"/>
    <cellStyle name="Normal 3 2 7 2 6 3" xfId="9204"/>
    <cellStyle name="Normal 3 2 7 2 7" xfId="3854"/>
    <cellStyle name="Normal 3 2 7 2 7 2" xfId="11050"/>
    <cellStyle name="Normal 3 2 7 2 8" xfId="7452"/>
    <cellStyle name="Normal 3 2 7 3" xfId="319"/>
    <cellStyle name="Normal 3 2 7 3 2" xfId="611"/>
    <cellStyle name="Normal 3 2 7 3 2 2" xfId="1490"/>
    <cellStyle name="Normal 3 2 7 3 2 2 2" xfId="3242"/>
    <cellStyle name="Normal 3 2 7 3 2 2 2 2" xfId="6840"/>
    <cellStyle name="Normal 3 2 7 3 2 2 2 2 2" xfId="14036"/>
    <cellStyle name="Normal 3 2 7 3 2 2 2 3" xfId="10438"/>
    <cellStyle name="Normal 3 2 7 3 2 2 3" xfId="5088"/>
    <cellStyle name="Normal 3 2 7 3 2 2 3 2" xfId="12284"/>
    <cellStyle name="Normal 3 2 7 3 2 2 4" xfId="8686"/>
    <cellStyle name="Normal 3 2 7 3 2 3" xfId="2366"/>
    <cellStyle name="Normal 3 2 7 3 2 3 2" xfId="5964"/>
    <cellStyle name="Normal 3 2 7 3 2 3 2 2" xfId="13160"/>
    <cellStyle name="Normal 3 2 7 3 2 3 3" xfId="9562"/>
    <cellStyle name="Normal 3 2 7 3 2 4" xfId="4212"/>
    <cellStyle name="Normal 3 2 7 3 2 4 2" xfId="11408"/>
    <cellStyle name="Normal 3 2 7 3 2 5" xfId="7810"/>
    <cellStyle name="Normal 3 2 7 3 3" xfId="906"/>
    <cellStyle name="Normal 3 2 7 3 3 2" xfId="1782"/>
    <cellStyle name="Normal 3 2 7 3 3 2 2" xfId="3534"/>
    <cellStyle name="Normal 3 2 7 3 3 2 2 2" xfId="7132"/>
    <cellStyle name="Normal 3 2 7 3 3 2 2 2 2" xfId="14328"/>
    <cellStyle name="Normal 3 2 7 3 3 2 2 3" xfId="10730"/>
    <cellStyle name="Normal 3 2 7 3 3 2 3" xfId="5380"/>
    <cellStyle name="Normal 3 2 7 3 3 2 3 2" xfId="12576"/>
    <cellStyle name="Normal 3 2 7 3 3 2 4" xfId="8978"/>
    <cellStyle name="Normal 3 2 7 3 3 3" xfId="2658"/>
    <cellStyle name="Normal 3 2 7 3 3 3 2" xfId="6256"/>
    <cellStyle name="Normal 3 2 7 3 3 3 2 2" xfId="13452"/>
    <cellStyle name="Normal 3 2 7 3 3 3 3" xfId="9854"/>
    <cellStyle name="Normal 3 2 7 3 3 4" xfId="4504"/>
    <cellStyle name="Normal 3 2 7 3 3 4 2" xfId="11700"/>
    <cellStyle name="Normal 3 2 7 3 3 5" xfId="8102"/>
    <cellStyle name="Normal 3 2 7 3 4" xfId="1198"/>
    <cellStyle name="Normal 3 2 7 3 4 2" xfId="2950"/>
    <cellStyle name="Normal 3 2 7 3 4 2 2" xfId="6548"/>
    <cellStyle name="Normal 3 2 7 3 4 2 2 2" xfId="13744"/>
    <cellStyle name="Normal 3 2 7 3 4 2 3" xfId="10146"/>
    <cellStyle name="Normal 3 2 7 3 4 3" xfId="4796"/>
    <cellStyle name="Normal 3 2 7 3 4 3 2" xfId="11992"/>
    <cellStyle name="Normal 3 2 7 3 4 4" xfId="8394"/>
    <cellStyle name="Normal 3 2 7 3 5" xfId="2074"/>
    <cellStyle name="Normal 3 2 7 3 5 2" xfId="5672"/>
    <cellStyle name="Normal 3 2 7 3 5 2 2" xfId="12868"/>
    <cellStyle name="Normal 3 2 7 3 5 3" xfId="9270"/>
    <cellStyle name="Normal 3 2 7 3 6" xfId="3920"/>
    <cellStyle name="Normal 3 2 7 3 6 2" xfId="11116"/>
    <cellStyle name="Normal 3 2 7 3 7" xfId="7518"/>
    <cellStyle name="Normal 3 2 7 4" xfId="465"/>
    <cellStyle name="Normal 3 2 7 4 2" xfId="1344"/>
    <cellStyle name="Normal 3 2 7 4 2 2" xfId="3096"/>
    <cellStyle name="Normal 3 2 7 4 2 2 2" xfId="6694"/>
    <cellStyle name="Normal 3 2 7 4 2 2 2 2" xfId="13890"/>
    <cellStyle name="Normal 3 2 7 4 2 2 3" xfId="10292"/>
    <cellStyle name="Normal 3 2 7 4 2 3" xfId="4942"/>
    <cellStyle name="Normal 3 2 7 4 2 3 2" xfId="12138"/>
    <cellStyle name="Normal 3 2 7 4 2 4" xfId="8540"/>
    <cellStyle name="Normal 3 2 7 4 3" xfId="2220"/>
    <cellStyle name="Normal 3 2 7 4 3 2" xfId="5818"/>
    <cellStyle name="Normal 3 2 7 4 3 2 2" xfId="13014"/>
    <cellStyle name="Normal 3 2 7 4 3 3" xfId="9416"/>
    <cellStyle name="Normal 3 2 7 4 4" xfId="4066"/>
    <cellStyle name="Normal 3 2 7 4 4 2" xfId="11262"/>
    <cellStyle name="Normal 3 2 7 4 5" xfId="7664"/>
    <cellStyle name="Normal 3 2 7 5" xfId="760"/>
    <cellStyle name="Normal 3 2 7 5 2" xfId="1636"/>
    <cellStyle name="Normal 3 2 7 5 2 2" xfId="3388"/>
    <cellStyle name="Normal 3 2 7 5 2 2 2" xfId="6986"/>
    <cellStyle name="Normal 3 2 7 5 2 2 2 2" xfId="14182"/>
    <cellStyle name="Normal 3 2 7 5 2 2 3" xfId="10584"/>
    <cellStyle name="Normal 3 2 7 5 2 3" xfId="5234"/>
    <cellStyle name="Normal 3 2 7 5 2 3 2" xfId="12430"/>
    <cellStyle name="Normal 3 2 7 5 2 4" xfId="8832"/>
    <cellStyle name="Normal 3 2 7 5 3" xfId="2512"/>
    <cellStyle name="Normal 3 2 7 5 3 2" xfId="6110"/>
    <cellStyle name="Normal 3 2 7 5 3 2 2" xfId="13306"/>
    <cellStyle name="Normal 3 2 7 5 3 3" xfId="9708"/>
    <cellStyle name="Normal 3 2 7 5 4" xfId="4358"/>
    <cellStyle name="Normal 3 2 7 5 4 2" xfId="11554"/>
    <cellStyle name="Normal 3 2 7 5 5" xfId="7956"/>
    <cellStyle name="Normal 3 2 7 6" xfId="1052"/>
    <cellStyle name="Normal 3 2 7 6 2" xfId="2804"/>
    <cellStyle name="Normal 3 2 7 6 2 2" xfId="6402"/>
    <cellStyle name="Normal 3 2 7 6 2 2 2" xfId="13598"/>
    <cellStyle name="Normal 3 2 7 6 2 3" xfId="10000"/>
    <cellStyle name="Normal 3 2 7 6 3" xfId="4650"/>
    <cellStyle name="Normal 3 2 7 6 3 2" xfId="11846"/>
    <cellStyle name="Normal 3 2 7 6 4" xfId="8248"/>
    <cellStyle name="Normal 3 2 7 7" xfId="1928"/>
    <cellStyle name="Normal 3 2 7 7 2" xfId="5526"/>
    <cellStyle name="Normal 3 2 7 7 2 2" xfId="12722"/>
    <cellStyle name="Normal 3 2 7 7 3" xfId="9124"/>
    <cellStyle name="Normal 3 2 7 8" xfId="3694"/>
    <cellStyle name="Normal 3 2 7 8 2" xfId="7292"/>
    <cellStyle name="Normal 3 2 7 8 2 2" xfId="14488"/>
    <cellStyle name="Normal 3 2 7 8 3" xfId="10890"/>
    <cellStyle name="Normal 3 2 7 9" xfId="3774"/>
    <cellStyle name="Normal 3 2 7 9 2" xfId="10970"/>
    <cellStyle name="Normal 3 2 8" xfId="105"/>
    <cellStyle name="Normal 3 2 8 10" xfId="191"/>
    <cellStyle name="Normal 3 2 8 2" xfId="341"/>
    <cellStyle name="Normal 3 2 8 2 2" xfId="633"/>
    <cellStyle name="Normal 3 2 8 2 2 2" xfId="1512"/>
    <cellStyle name="Normal 3 2 8 2 2 2 2" xfId="3264"/>
    <cellStyle name="Normal 3 2 8 2 2 2 2 2" xfId="6862"/>
    <cellStyle name="Normal 3 2 8 2 2 2 2 2 2" xfId="14058"/>
    <cellStyle name="Normal 3 2 8 2 2 2 2 3" xfId="10460"/>
    <cellStyle name="Normal 3 2 8 2 2 2 3" xfId="5110"/>
    <cellStyle name="Normal 3 2 8 2 2 2 3 2" xfId="12306"/>
    <cellStyle name="Normal 3 2 8 2 2 2 4" xfId="8708"/>
    <cellStyle name="Normal 3 2 8 2 2 3" xfId="2388"/>
    <cellStyle name="Normal 3 2 8 2 2 3 2" xfId="5986"/>
    <cellStyle name="Normal 3 2 8 2 2 3 2 2" xfId="13182"/>
    <cellStyle name="Normal 3 2 8 2 2 3 3" xfId="9584"/>
    <cellStyle name="Normal 3 2 8 2 2 4" xfId="4234"/>
    <cellStyle name="Normal 3 2 8 2 2 4 2" xfId="11430"/>
    <cellStyle name="Normal 3 2 8 2 2 5" xfId="7832"/>
    <cellStyle name="Normal 3 2 8 2 3" xfId="928"/>
    <cellStyle name="Normal 3 2 8 2 3 2" xfId="1804"/>
    <cellStyle name="Normal 3 2 8 2 3 2 2" xfId="3556"/>
    <cellStyle name="Normal 3 2 8 2 3 2 2 2" xfId="7154"/>
    <cellStyle name="Normal 3 2 8 2 3 2 2 2 2" xfId="14350"/>
    <cellStyle name="Normal 3 2 8 2 3 2 2 3" xfId="10752"/>
    <cellStyle name="Normal 3 2 8 2 3 2 3" xfId="5402"/>
    <cellStyle name="Normal 3 2 8 2 3 2 3 2" xfId="12598"/>
    <cellStyle name="Normal 3 2 8 2 3 2 4" xfId="9000"/>
    <cellStyle name="Normal 3 2 8 2 3 3" xfId="2680"/>
    <cellStyle name="Normal 3 2 8 2 3 3 2" xfId="6278"/>
    <cellStyle name="Normal 3 2 8 2 3 3 2 2" xfId="13474"/>
    <cellStyle name="Normal 3 2 8 2 3 3 3" xfId="9876"/>
    <cellStyle name="Normal 3 2 8 2 3 4" xfId="4526"/>
    <cellStyle name="Normal 3 2 8 2 3 4 2" xfId="11722"/>
    <cellStyle name="Normal 3 2 8 2 3 5" xfId="8124"/>
    <cellStyle name="Normal 3 2 8 2 4" xfId="1220"/>
    <cellStyle name="Normal 3 2 8 2 4 2" xfId="2972"/>
    <cellStyle name="Normal 3 2 8 2 4 2 2" xfId="6570"/>
    <cellStyle name="Normal 3 2 8 2 4 2 2 2" xfId="13766"/>
    <cellStyle name="Normal 3 2 8 2 4 2 3" xfId="10168"/>
    <cellStyle name="Normal 3 2 8 2 4 3" xfId="4818"/>
    <cellStyle name="Normal 3 2 8 2 4 3 2" xfId="12014"/>
    <cellStyle name="Normal 3 2 8 2 4 4" xfId="8416"/>
    <cellStyle name="Normal 3 2 8 2 5" xfId="2096"/>
    <cellStyle name="Normal 3 2 8 2 5 2" xfId="5694"/>
    <cellStyle name="Normal 3 2 8 2 5 2 2" xfId="12890"/>
    <cellStyle name="Normal 3 2 8 2 5 3" xfId="9292"/>
    <cellStyle name="Normal 3 2 8 2 6" xfId="3942"/>
    <cellStyle name="Normal 3 2 8 2 6 2" xfId="11138"/>
    <cellStyle name="Normal 3 2 8 2 7" xfId="7540"/>
    <cellStyle name="Normal 3 2 8 3" xfId="487"/>
    <cellStyle name="Normal 3 2 8 3 2" xfId="1366"/>
    <cellStyle name="Normal 3 2 8 3 2 2" xfId="3118"/>
    <cellStyle name="Normal 3 2 8 3 2 2 2" xfId="6716"/>
    <cellStyle name="Normal 3 2 8 3 2 2 2 2" xfId="13912"/>
    <cellStyle name="Normal 3 2 8 3 2 2 3" xfId="10314"/>
    <cellStyle name="Normal 3 2 8 3 2 3" xfId="4964"/>
    <cellStyle name="Normal 3 2 8 3 2 3 2" xfId="12160"/>
    <cellStyle name="Normal 3 2 8 3 2 4" xfId="8562"/>
    <cellStyle name="Normal 3 2 8 3 3" xfId="2242"/>
    <cellStyle name="Normal 3 2 8 3 3 2" xfId="5840"/>
    <cellStyle name="Normal 3 2 8 3 3 2 2" xfId="13036"/>
    <cellStyle name="Normal 3 2 8 3 3 3" xfId="9438"/>
    <cellStyle name="Normal 3 2 8 3 4" xfId="4088"/>
    <cellStyle name="Normal 3 2 8 3 4 2" xfId="11284"/>
    <cellStyle name="Normal 3 2 8 3 5" xfId="7686"/>
    <cellStyle name="Normal 3 2 8 4" xfId="782"/>
    <cellStyle name="Normal 3 2 8 4 2" xfId="1658"/>
    <cellStyle name="Normal 3 2 8 4 2 2" xfId="3410"/>
    <cellStyle name="Normal 3 2 8 4 2 2 2" xfId="7008"/>
    <cellStyle name="Normal 3 2 8 4 2 2 2 2" xfId="14204"/>
    <cellStyle name="Normal 3 2 8 4 2 2 3" xfId="10606"/>
    <cellStyle name="Normal 3 2 8 4 2 3" xfId="5256"/>
    <cellStyle name="Normal 3 2 8 4 2 3 2" xfId="12452"/>
    <cellStyle name="Normal 3 2 8 4 2 4" xfId="8854"/>
    <cellStyle name="Normal 3 2 8 4 3" xfId="2534"/>
    <cellStyle name="Normal 3 2 8 4 3 2" xfId="6132"/>
    <cellStyle name="Normal 3 2 8 4 3 2 2" xfId="13328"/>
    <cellStyle name="Normal 3 2 8 4 3 3" xfId="9730"/>
    <cellStyle name="Normal 3 2 8 4 4" xfId="4380"/>
    <cellStyle name="Normal 3 2 8 4 4 2" xfId="11576"/>
    <cellStyle name="Normal 3 2 8 4 5" xfId="7978"/>
    <cellStyle name="Normal 3 2 8 5" xfId="1074"/>
    <cellStyle name="Normal 3 2 8 5 2" xfId="2826"/>
    <cellStyle name="Normal 3 2 8 5 2 2" xfId="6424"/>
    <cellStyle name="Normal 3 2 8 5 2 2 2" xfId="13620"/>
    <cellStyle name="Normal 3 2 8 5 2 3" xfId="10022"/>
    <cellStyle name="Normal 3 2 8 5 3" xfId="4672"/>
    <cellStyle name="Normal 3 2 8 5 3 2" xfId="11868"/>
    <cellStyle name="Normal 3 2 8 5 4" xfId="8270"/>
    <cellStyle name="Normal 3 2 8 6" xfId="1950"/>
    <cellStyle name="Normal 3 2 8 6 2" xfId="5548"/>
    <cellStyle name="Normal 3 2 8 6 2 2" xfId="12744"/>
    <cellStyle name="Normal 3 2 8 6 3" xfId="9146"/>
    <cellStyle name="Normal 3 2 8 7" xfId="3716"/>
    <cellStyle name="Normal 3 2 8 7 2" xfId="7314"/>
    <cellStyle name="Normal 3 2 8 7 2 2" xfId="14510"/>
    <cellStyle name="Normal 3 2 8 7 3" xfId="10912"/>
    <cellStyle name="Normal 3 2 8 8" xfId="3796"/>
    <cellStyle name="Normal 3 2 8 8 2" xfId="10992"/>
    <cellStyle name="Normal 3 2 8 9" xfId="7394"/>
    <cellStyle name="Normal 3 2 9" xfId="30"/>
    <cellStyle name="Normal 3 2 9 10" xfId="205"/>
    <cellStyle name="Normal 3 2 9 2" xfId="355"/>
    <cellStyle name="Normal 3 2 9 2 2" xfId="647"/>
    <cellStyle name="Normal 3 2 9 2 2 2" xfId="1526"/>
    <cellStyle name="Normal 3 2 9 2 2 2 2" xfId="3278"/>
    <cellStyle name="Normal 3 2 9 2 2 2 2 2" xfId="6876"/>
    <cellStyle name="Normal 3 2 9 2 2 2 2 2 2" xfId="14072"/>
    <cellStyle name="Normal 3 2 9 2 2 2 2 3" xfId="10474"/>
    <cellStyle name="Normal 3 2 9 2 2 2 3" xfId="5124"/>
    <cellStyle name="Normal 3 2 9 2 2 2 3 2" xfId="12320"/>
    <cellStyle name="Normal 3 2 9 2 2 2 4" xfId="8722"/>
    <cellStyle name="Normal 3 2 9 2 2 3" xfId="2402"/>
    <cellStyle name="Normal 3 2 9 2 2 3 2" xfId="6000"/>
    <cellStyle name="Normal 3 2 9 2 2 3 2 2" xfId="13196"/>
    <cellStyle name="Normal 3 2 9 2 2 3 3" xfId="9598"/>
    <cellStyle name="Normal 3 2 9 2 2 4" xfId="4248"/>
    <cellStyle name="Normal 3 2 9 2 2 4 2" xfId="11444"/>
    <cellStyle name="Normal 3 2 9 2 2 5" xfId="7846"/>
    <cellStyle name="Normal 3 2 9 2 3" xfId="942"/>
    <cellStyle name="Normal 3 2 9 2 3 2" xfId="1818"/>
    <cellStyle name="Normal 3 2 9 2 3 2 2" xfId="3570"/>
    <cellStyle name="Normal 3 2 9 2 3 2 2 2" xfId="7168"/>
    <cellStyle name="Normal 3 2 9 2 3 2 2 2 2" xfId="14364"/>
    <cellStyle name="Normal 3 2 9 2 3 2 2 3" xfId="10766"/>
    <cellStyle name="Normal 3 2 9 2 3 2 3" xfId="5416"/>
    <cellStyle name="Normal 3 2 9 2 3 2 3 2" xfId="12612"/>
    <cellStyle name="Normal 3 2 9 2 3 2 4" xfId="9014"/>
    <cellStyle name="Normal 3 2 9 2 3 3" xfId="2694"/>
    <cellStyle name="Normal 3 2 9 2 3 3 2" xfId="6292"/>
    <cellStyle name="Normal 3 2 9 2 3 3 2 2" xfId="13488"/>
    <cellStyle name="Normal 3 2 9 2 3 3 3" xfId="9890"/>
    <cellStyle name="Normal 3 2 9 2 3 4" xfId="4540"/>
    <cellStyle name="Normal 3 2 9 2 3 4 2" xfId="11736"/>
    <cellStyle name="Normal 3 2 9 2 3 5" xfId="8138"/>
    <cellStyle name="Normal 3 2 9 2 4" xfId="1234"/>
    <cellStyle name="Normal 3 2 9 2 4 2" xfId="2986"/>
    <cellStyle name="Normal 3 2 9 2 4 2 2" xfId="6584"/>
    <cellStyle name="Normal 3 2 9 2 4 2 2 2" xfId="13780"/>
    <cellStyle name="Normal 3 2 9 2 4 2 3" xfId="10182"/>
    <cellStyle name="Normal 3 2 9 2 4 3" xfId="4832"/>
    <cellStyle name="Normal 3 2 9 2 4 3 2" xfId="12028"/>
    <cellStyle name="Normal 3 2 9 2 4 4" xfId="8430"/>
    <cellStyle name="Normal 3 2 9 2 5" xfId="2110"/>
    <cellStyle name="Normal 3 2 9 2 5 2" xfId="5708"/>
    <cellStyle name="Normal 3 2 9 2 5 2 2" xfId="12904"/>
    <cellStyle name="Normal 3 2 9 2 5 3" xfId="9306"/>
    <cellStyle name="Normal 3 2 9 2 6" xfId="3956"/>
    <cellStyle name="Normal 3 2 9 2 6 2" xfId="11152"/>
    <cellStyle name="Normal 3 2 9 2 7" xfId="7554"/>
    <cellStyle name="Normal 3 2 9 3" xfId="501"/>
    <cellStyle name="Normal 3 2 9 3 2" xfId="1380"/>
    <cellStyle name="Normal 3 2 9 3 2 2" xfId="3132"/>
    <cellStyle name="Normal 3 2 9 3 2 2 2" xfId="6730"/>
    <cellStyle name="Normal 3 2 9 3 2 2 2 2" xfId="13926"/>
    <cellStyle name="Normal 3 2 9 3 2 2 3" xfId="10328"/>
    <cellStyle name="Normal 3 2 9 3 2 3" xfId="4978"/>
    <cellStyle name="Normal 3 2 9 3 2 3 2" xfId="12174"/>
    <cellStyle name="Normal 3 2 9 3 2 4" xfId="8576"/>
    <cellStyle name="Normal 3 2 9 3 3" xfId="2256"/>
    <cellStyle name="Normal 3 2 9 3 3 2" xfId="5854"/>
    <cellStyle name="Normal 3 2 9 3 3 2 2" xfId="13050"/>
    <cellStyle name="Normal 3 2 9 3 3 3" xfId="9452"/>
    <cellStyle name="Normal 3 2 9 3 4" xfId="4102"/>
    <cellStyle name="Normal 3 2 9 3 4 2" xfId="11298"/>
    <cellStyle name="Normal 3 2 9 3 5" xfId="7700"/>
    <cellStyle name="Normal 3 2 9 4" xfId="796"/>
    <cellStyle name="Normal 3 2 9 4 2" xfId="1672"/>
    <cellStyle name="Normal 3 2 9 4 2 2" xfId="3424"/>
    <cellStyle name="Normal 3 2 9 4 2 2 2" xfId="7022"/>
    <cellStyle name="Normal 3 2 9 4 2 2 2 2" xfId="14218"/>
    <cellStyle name="Normal 3 2 9 4 2 2 3" xfId="10620"/>
    <cellStyle name="Normal 3 2 9 4 2 3" xfId="5270"/>
    <cellStyle name="Normal 3 2 9 4 2 3 2" xfId="12466"/>
    <cellStyle name="Normal 3 2 9 4 2 4" xfId="8868"/>
    <cellStyle name="Normal 3 2 9 4 3" xfId="2548"/>
    <cellStyle name="Normal 3 2 9 4 3 2" xfId="6146"/>
    <cellStyle name="Normal 3 2 9 4 3 2 2" xfId="13342"/>
    <cellStyle name="Normal 3 2 9 4 3 3" xfId="9744"/>
    <cellStyle name="Normal 3 2 9 4 4" xfId="4394"/>
    <cellStyle name="Normal 3 2 9 4 4 2" xfId="11590"/>
    <cellStyle name="Normal 3 2 9 4 5" xfId="7992"/>
    <cellStyle name="Normal 3 2 9 5" xfId="1088"/>
    <cellStyle name="Normal 3 2 9 5 2" xfId="2840"/>
    <cellStyle name="Normal 3 2 9 5 2 2" xfId="6438"/>
    <cellStyle name="Normal 3 2 9 5 2 2 2" xfId="13634"/>
    <cellStyle name="Normal 3 2 9 5 2 3" xfId="10036"/>
    <cellStyle name="Normal 3 2 9 5 3" xfId="4686"/>
    <cellStyle name="Normal 3 2 9 5 3 2" xfId="11882"/>
    <cellStyle name="Normal 3 2 9 5 4" xfId="8284"/>
    <cellStyle name="Normal 3 2 9 6" xfId="1964"/>
    <cellStyle name="Normal 3 2 9 6 2" xfId="5562"/>
    <cellStyle name="Normal 3 2 9 6 2 2" xfId="12758"/>
    <cellStyle name="Normal 3 2 9 6 3" xfId="9160"/>
    <cellStyle name="Normal 3 2 9 7" xfId="3650"/>
    <cellStyle name="Normal 3 2 9 7 2" xfId="7248"/>
    <cellStyle name="Normal 3 2 9 7 2 2" xfId="14444"/>
    <cellStyle name="Normal 3 2 9 7 3" xfId="10846"/>
    <cellStyle name="Normal 3 2 9 8" xfId="3810"/>
    <cellStyle name="Normal 3 2 9 8 2" xfId="11006"/>
    <cellStyle name="Normal 3 2 9 9" xfId="7408"/>
    <cellStyle name="Normal 3 3" xfId="17"/>
    <cellStyle name="Normal 3 3 10" xfId="422"/>
    <cellStyle name="Normal 3 3 10 2" xfId="1301"/>
    <cellStyle name="Normal 3 3 10 2 2" xfId="3053"/>
    <cellStyle name="Normal 3 3 10 2 2 2" xfId="6651"/>
    <cellStyle name="Normal 3 3 10 2 2 2 2" xfId="13847"/>
    <cellStyle name="Normal 3 3 10 2 2 3" xfId="10249"/>
    <cellStyle name="Normal 3 3 10 2 3" xfId="4899"/>
    <cellStyle name="Normal 3 3 10 2 3 2" xfId="12095"/>
    <cellStyle name="Normal 3 3 10 2 4" xfId="8497"/>
    <cellStyle name="Normal 3 3 10 3" xfId="2177"/>
    <cellStyle name="Normal 3 3 10 3 2" xfId="5775"/>
    <cellStyle name="Normal 3 3 10 3 2 2" xfId="12971"/>
    <cellStyle name="Normal 3 3 10 3 3" xfId="9373"/>
    <cellStyle name="Normal 3 3 10 4" xfId="4023"/>
    <cellStyle name="Normal 3 3 10 4 2" xfId="11219"/>
    <cellStyle name="Normal 3 3 10 5" xfId="7621"/>
    <cellStyle name="Normal 3 3 11" xfId="717"/>
    <cellStyle name="Normal 3 3 11 2" xfId="1593"/>
    <cellStyle name="Normal 3 3 11 2 2" xfId="3345"/>
    <cellStyle name="Normal 3 3 11 2 2 2" xfId="6943"/>
    <cellStyle name="Normal 3 3 11 2 2 2 2" xfId="14139"/>
    <cellStyle name="Normal 3 3 11 2 2 3" xfId="10541"/>
    <cellStyle name="Normal 3 3 11 2 3" xfId="5191"/>
    <cellStyle name="Normal 3 3 11 2 3 2" xfId="12387"/>
    <cellStyle name="Normal 3 3 11 2 4" xfId="8789"/>
    <cellStyle name="Normal 3 3 11 3" xfId="2469"/>
    <cellStyle name="Normal 3 3 11 3 2" xfId="6067"/>
    <cellStyle name="Normal 3 3 11 3 2 2" xfId="13263"/>
    <cellStyle name="Normal 3 3 11 3 3" xfId="9665"/>
    <cellStyle name="Normal 3 3 11 4" xfId="4315"/>
    <cellStyle name="Normal 3 3 11 4 2" xfId="11511"/>
    <cellStyle name="Normal 3 3 11 5" xfId="7913"/>
    <cellStyle name="Normal 3 3 12" xfId="1009"/>
    <cellStyle name="Normal 3 3 12 2" xfId="2761"/>
    <cellStyle name="Normal 3 3 12 2 2" xfId="6359"/>
    <cellStyle name="Normal 3 3 12 2 2 2" xfId="13555"/>
    <cellStyle name="Normal 3 3 12 2 3" xfId="9957"/>
    <cellStyle name="Normal 3 3 12 3" xfId="4607"/>
    <cellStyle name="Normal 3 3 12 3 2" xfId="11803"/>
    <cellStyle name="Normal 3 3 12 4" xfId="8205"/>
    <cellStyle name="Normal 3 3 13" xfId="1885"/>
    <cellStyle name="Normal 3 3 13 2" xfId="5483"/>
    <cellStyle name="Normal 3 3 13 2 2" xfId="12679"/>
    <cellStyle name="Normal 3 3 13 3" xfId="9081"/>
    <cellStyle name="Normal 3 3 14" xfId="3639"/>
    <cellStyle name="Normal 3 3 14 2" xfId="7237"/>
    <cellStyle name="Normal 3 3 14 2 2" xfId="14433"/>
    <cellStyle name="Normal 3 3 14 3" xfId="10835"/>
    <cellStyle name="Normal 3 3 15" xfId="3731"/>
    <cellStyle name="Normal 3 3 15 2" xfId="10927"/>
    <cellStyle name="Normal 3 3 16" xfId="7329"/>
    <cellStyle name="Normal 3 3 17" xfId="123"/>
    <cellStyle name="Normal 3 3 2" xfId="25"/>
    <cellStyle name="Normal 3 3 2 10" xfId="1013"/>
    <cellStyle name="Normal 3 3 2 10 2" xfId="2765"/>
    <cellStyle name="Normal 3 3 2 10 2 2" xfId="6363"/>
    <cellStyle name="Normal 3 3 2 10 2 2 2" xfId="13559"/>
    <cellStyle name="Normal 3 3 2 10 2 3" xfId="9961"/>
    <cellStyle name="Normal 3 3 2 10 3" xfId="4611"/>
    <cellStyle name="Normal 3 3 2 10 3 2" xfId="11807"/>
    <cellStyle name="Normal 3 3 2 10 4" xfId="8209"/>
    <cellStyle name="Normal 3 3 2 11" xfId="1889"/>
    <cellStyle name="Normal 3 3 2 11 2" xfId="5487"/>
    <cellStyle name="Normal 3 3 2 11 2 2" xfId="12683"/>
    <cellStyle name="Normal 3 3 2 11 3" xfId="9085"/>
    <cellStyle name="Normal 3 3 2 12" xfId="3647"/>
    <cellStyle name="Normal 3 3 2 12 2" xfId="7245"/>
    <cellStyle name="Normal 3 3 2 12 2 2" xfId="14441"/>
    <cellStyle name="Normal 3 3 2 12 3" xfId="10843"/>
    <cellStyle name="Normal 3 3 2 13" xfId="3735"/>
    <cellStyle name="Normal 3 3 2 13 2" xfId="10931"/>
    <cellStyle name="Normal 3 3 2 14" xfId="7333"/>
    <cellStyle name="Normal 3 3 2 15" xfId="127"/>
    <cellStyle name="Normal 3 3 2 2" xfId="54"/>
    <cellStyle name="Normal 3 3 2 2 10" xfId="3669"/>
    <cellStyle name="Normal 3 3 2 2 10 2" xfId="7267"/>
    <cellStyle name="Normal 3 3 2 2 10 2 2" xfId="14463"/>
    <cellStyle name="Normal 3 3 2 2 10 3" xfId="10865"/>
    <cellStyle name="Normal 3 3 2 2 11" xfId="3749"/>
    <cellStyle name="Normal 3 3 2 2 11 2" xfId="10945"/>
    <cellStyle name="Normal 3 3 2 2 12" xfId="7347"/>
    <cellStyle name="Normal 3 3 2 2 13" xfId="141"/>
    <cellStyle name="Normal 3 3 2 2 2" xfId="76"/>
    <cellStyle name="Normal 3 3 2 2 2 10" xfId="7369"/>
    <cellStyle name="Normal 3 3 2 2 2 11" xfId="163"/>
    <cellStyle name="Normal 3 3 2 2 2 2" xfId="248"/>
    <cellStyle name="Normal 3 3 2 2 2 2 2" xfId="396"/>
    <cellStyle name="Normal 3 3 2 2 2 2 2 2" xfId="688"/>
    <cellStyle name="Normal 3 3 2 2 2 2 2 2 2" xfId="1567"/>
    <cellStyle name="Normal 3 3 2 2 2 2 2 2 2 2" xfId="3319"/>
    <cellStyle name="Normal 3 3 2 2 2 2 2 2 2 2 2" xfId="6917"/>
    <cellStyle name="Normal 3 3 2 2 2 2 2 2 2 2 2 2" xfId="14113"/>
    <cellStyle name="Normal 3 3 2 2 2 2 2 2 2 2 3" xfId="10515"/>
    <cellStyle name="Normal 3 3 2 2 2 2 2 2 2 3" xfId="5165"/>
    <cellStyle name="Normal 3 3 2 2 2 2 2 2 2 3 2" xfId="12361"/>
    <cellStyle name="Normal 3 3 2 2 2 2 2 2 2 4" xfId="8763"/>
    <cellStyle name="Normal 3 3 2 2 2 2 2 2 3" xfId="2443"/>
    <cellStyle name="Normal 3 3 2 2 2 2 2 2 3 2" xfId="6041"/>
    <cellStyle name="Normal 3 3 2 2 2 2 2 2 3 2 2" xfId="13237"/>
    <cellStyle name="Normal 3 3 2 2 2 2 2 2 3 3" xfId="9639"/>
    <cellStyle name="Normal 3 3 2 2 2 2 2 2 4" xfId="4289"/>
    <cellStyle name="Normal 3 3 2 2 2 2 2 2 4 2" xfId="11485"/>
    <cellStyle name="Normal 3 3 2 2 2 2 2 2 5" xfId="7887"/>
    <cellStyle name="Normal 3 3 2 2 2 2 2 3" xfId="983"/>
    <cellStyle name="Normal 3 3 2 2 2 2 2 3 2" xfId="1859"/>
    <cellStyle name="Normal 3 3 2 2 2 2 2 3 2 2" xfId="3611"/>
    <cellStyle name="Normal 3 3 2 2 2 2 2 3 2 2 2" xfId="7209"/>
    <cellStyle name="Normal 3 3 2 2 2 2 2 3 2 2 2 2" xfId="14405"/>
    <cellStyle name="Normal 3 3 2 2 2 2 2 3 2 2 3" xfId="10807"/>
    <cellStyle name="Normal 3 3 2 2 2 2 2 3 2 3" xfId="5457"/>
    <cellStyle name="Normal 3 3 2 2 2 2 2 3 2 3 2" xfId="12653"/>
    <cellStyle name="Normal 3 3 2 2 2 2 2 3 2 4" xfId="9055"/>
    <cellStyle name="Normal 3 3 2 2 2 2 2 3 3" xfId="2735"/>
    <cellStyle name="Normal 3 3 2 2 2 2 2 3 3 2" xfId="6333"/>
    <cellStyle name="Normal 3 3 2 2 2 2 2 3 3 2 2" xfId="13529"/>
    <cellStyle name="Normal 3 3 2 2 2 2 2 3 3 3" xfId="9931"/>
    <cellStyle name="Normal 3 3 2 2 2 2 2 3 4" xfId="4581"/>
    <cellStyle name="Normal 3 3 2 2 2 2 2 3 4 2" xfId="11777"/>
    <cellStyle name="Normal 3 3 2 2 2 2 2 3 5" xfId="8179"/>
    <cellStyle name="Normal 3 3 2 2 2 2 2 4" xfId="1275"/>
    <cellStyle name="Normal 3 3 2 2 2 2 2 4 2" xfId="3027"/>
    <cellStyle name="Normal 3 3 2 2 2 2 2 4 2 2" xfId="6625"/>
    <cellStyle name="Normal 3 3 2 2 2 2 2 4 2 2 2" xfId="13821"/>
    <cellStyle name="Normal 3 3 2 2 2 2 2 4 2 3" xfId="10223"/>
    <cellStyle name="Normal 3 3 2 2 2 2 2 4 3" xfId="4873"/>
    <cellStyle name="Normal 3 3 2 2 2 2 2 4 3 2" xfId="12069"/>
    <cellStyle name="Normal 3 3 2 2 2 2 2 4 4" xfId="8471"/>
    <cellStyle name="Normal 3 3 2 2 2 2 2 5" xfId="2151"/>
    <cellStyle name="Normal 3 3 2 2 2 2 2 5 2" xfId="5749"/>
    <cellStyle name="Normal 3 3 2 2 2 2 2 5 2 2" xfId="12945"/>
    <cellStyle name="Normal 3 3 2 2 2 2 2 5 3" xfId="9347"/>
    <cellStyle name="Normal 3 3 2 2 2 2 2 6" xfId="3997"/>
    <cellStyle name="Normal 3 3 2 2 2 2 2 6 2" xfId="11193"/>
    <cellStyle name="Normal 3 3 2 2 2 2 2 7" xfId="7595"/>
    <cellStyle name="Normal 3 3 2 2 2 2 3" xfId="542"/>
    <cellStyle name="Normal 3 3 2 2 2 2 3 2" xfId="1421"/>
    <cellStyle name="Normal 3 3 2 2 2 2 3 2 2" xfId="3173"/>
    <cellStyle name="Normal 3 3 2 2 2 2 3 2 2 2" xfId="6771"/>
    <cellStyle name="Normal 3 3 2 2 2 2 3 2 2 2 2" xfId="13967"/>
    <cellStyle name="Normal 3 3 2 2 2 2 3 2 2 3" xfId="10369"/>
    <cellStyle name="Normal 3 3 2 2 2 2 3 2 3" xfId="5019"/>
    <cellStyle name="Normal 3 3 2 2 2 2 3 2 3 2" xfId="12215"/>
    <cellStyle name="Normal 3 3 2 2 2 2 3 2 4" xfId="8617"/>
    <cellStyle name="Normal 3 3 2 2 2 2 3 3" xfId="2297"/>
    <cellStyle name="Normal 3 3 2 2 2 2 3 3 2" xfId="5895"/>
    <cellStyle name="Normal 3 3 2 2 2 2 3 3 2 2" xfId="13091"/>
    <cellStyle name="Normal 3 3 2 2 2 2 3 3 3" xfId="9493"/>
    <cellStyle name="Normal 3 3 2 2 2 2 3 4" xfId="4143"/>
    <cellStyle name="Normal 3 3 2 2 2 2 3 4 2" xfId="11339"/>
    <cellStyle name="Normal 3 3 2 2 2 2 3 5" xfId="7741"/>
    <cellStyle name="Normal 3 3 2 2 2 2 4" xfId="837"/>
    <cellStyle name="Normal 3 3 2 2 2 2 4 2" xfId="1713"/>
    <cellStyle name="Normal 3 3 2 2 2 2 4 2 2" xfId="3465"/>
    <cellStyle name="Normal 3 3 2 2 2 2 4 2 2 2" xfId="7063"/>
    <cellStyle name="Normal 3 3 2 2 2 2 4 2 2 2 2" xfId="14259"/>
    <cellStyle name="Normal 3 3 2 2 2 2 4 2 2 3" xfId="10661"/>
    <cellStyle name="Normal 3 3 2 2 2 2 4 2 3" xfId="5311"/>
    <cellStyle name="Normal 3 3 2 2 2 2 4 2 3 2" xfId="12507"/>
    <cellStyle name="Normal 3 3 2 2 2 2 4 2 4" xfId="8909"/>
    <cellStyle name="Normal 3 3 2 2 2 2 4 3" xfId="2589"/>
    <cellStyle name="Normal 3 3 2 2 2 2 4 3 2" xfId="6187"/>
    <cellStyle name="Normal 3 3 2 2 2 2 4 3 2 2" xfId="13383"/>
    <cellStyle name="Normal 3 3 2 2 2 2 4 3 3" xfId="9785"/>
    <cellStyle name="Normal 3 3 2 2 2 2 4 4" xfId="4435"/>
    <cellStyle name="Normal 3 3 2 2 2 2 4 4 2" xfId="11631"/>
    <cellStyle name="Normal 3 3 2 2 2 2 4 5" xfId="8033"/>
    <cellStyle name="Normal 3 3 2 2 2 2 5" xfId="1129"/>
    <cellStyle name="Normal 3 3 2 2 2 2 5 2" xfId="2881"/>
    <cellStyle name="Normal 3 3 2 2 2 2 5 2 2" xfId="6479"/>
    <cellStyle name="Normal 3 3 2 2 2 2 5 2 2 2" xfId="13675"/>
    <cellStyle name="Normal 3 3 2 2 2 2 5 2 3" xfId="10077"/>
    <cellStyle name="Normal 3 3 2 2 2 2 5 3" xfId="4727"/>
    <cellStyle name="Normal 3 3 2 2 2 2 5 3 2" xfId="11923"/>
    <cellStyle name="Normal 3 3 2 2 2 2 5 4" xfId="8325"/>
    <cellStyle name="Normal 3 3 2 2 2 2 6" xfId="2005"/>
    <cellStyle name="Normal 3 3 2 2 2 2 6 2" xfId="5603"/>
    <cellStyle name="Normal 3 3 2 2 2 2 6 2 2" xfId="12799"/>
    <cellStyle name="Normal 3 3 2 2 2 2 6 3" xfId="9201"/>
    <cellStyle name="Normal 3 3 2 2 2 2 7" xfId="3851"/>
    <cellStyle name="Normal 3 3 2 2 2 2 7 2" xfId="11047"/>
    <cellStyle name="Normal 3 3 2 2 2 2 8" xfId="7449"/>
    <cellStyle name="Normal 3 3 2 2 2 3" xfId="316"/>
    <cellStyle name="Normal 3 3 2 2 2 3 2" xfId="608"/>
    <cellStyle name="Normal 3 3 2 2 2 3 2 2" xfId="1487"/>
    <cellStyle name="Normal 3 3 2 2 2 3 2 2 2" xfId="3239"/>
    <cellStyle name="Normal 3 3 2 2 2 3 2 2 2 2" xfId="6837"/>
    <cellStyle name="Normal 3 3 2 2 2 3 2 2 2 2 2" xfId="14033"/>
    <cellStyle name="Normal 3 3 2 2 2 3 2 2 2 3" xfId="10435"/>
    <cellStyle name="Normal 3 3 2 2 2 3 2 2 3" xfId="5085"/>
    <cellStyle name="Normal 3 3 2 2 2 3 2 2 3 2" xfId="12281"/>
    <cellStyle name="Normal 3 3 2 2 2 3 2 2 4" xfId="8683"/>
    <cellStyle name="Normal 3 3 2 2 2 3 2 3" xfId="2363"/>
    <cellStyle name="Normal 3 3 2 2 2 3 2 3 2" xfId="5961"/>
    <cellStyle name="Normal 3 3 2 2 2 3 2 3 2 2" xfId="13157"/>
    <cellStyle name="Normal 3 3 2 2 2 3 2 3 3" xfId="9559"/>
    <cellStyle name="Normal 3 3 2 2 2 3 2 4" xfId="4209"/>
    <cellStyle name="Normal 3 3 2 2 2 3 2 4 2" xfId="11405"/>
    <cellStyle name="Normal 3 3 2 2 2 3 2 5" xfId="7807"/>
    <cellStyle name="Normal 3 3 2 2 2 3 3" xfId="903"/>
    <cellStyle name="Normal 3 3 2 2 2 3 3 2" xfId="1779"/>
    <cellStyle name="Normal 3 3 2 2 2 3 3 2 2" xfId="3531"/>
    <cellStyle name="Normal 3 3 2 2 2 3 3 2 2 2" xfId="7129"/>
    <cellStyle name="Normal 3 3 2 2 2 3 3 2 2 2 2" xfId="14325"/>
    <cellStyle name="Normal 3 3 2 2 2 3 3 2 2 3" xfId="10727"/>
    <cellStyle name="Normal 3 3 2 2 2 3 3 2 3" xfId="5377"/>
    <cellStyle name="Normal 3 3 2 2 2 3 3 2 3 2" xfId="12573"/>
    <cellStyle name="Normal 3 3 2 2 2 3 3 2 4" xfId="8975"/>
    <cellStyle name="Normal 3 3 2 2 2 3 3 3" xfId="2655"/>
    <cellStyle name="Normal 3 3 2 2 2 3 3 3 2" xfId="6253"/>
    <cellStyle name="Normal 3 3 2 2 2 3 3 3 2 2" xfId="13449"/>
    <cellStyle name="Normal 3 3 2 2 2 3 3 3 3" xfId="9851"/>
    <cellStyle name="Normal 3 3 2 2 2 3 3 4" xfId="4501"/>
    <cellStyle name="Normal 3 3 2 2 2 3 3 4 2" xfId="11697"/>
    <cellStyle name="Normal 3 3 2 2 2 3 3 5" xfId="8099"/>
    <cellStyle name="Normal 3 3 2 2 2 3 4" xfId="1195"/>
    <cellStyle name="Normal 3 3 2 2 2 3 4 2" xfId="2947"/>
    <cellStyle name="Normal 3 3 2 2 2 3 4 2 2" xfId="6545"/>
    <cellStyle name="Normal 3 3 2 2 2 3 4 2 2 2" xfId="13741"/>
    <cellStyle name="Normal 3 3 2 2 2 3 4 2 3" xfId="10143"/>
    <cellStyle name="Normal 3 3 2 2 2 3 4 3" xfId="4793"/>
    <cellStyle name="Normal 3 3 2 2 2 3 4 3 2" xfId="11989"/>
    <cellStyle name="Normal 3 3 2 2 2 3 4 4" xfId="8391"/>
    <cellStyle name="Normal 3 3 2 2 2 3 5" xfId="2071"/>
    <cellStyle name="Normal 3 3 2 2 2 3 5 2" xfId="5669"/>
    <cellStyle name="Normal 3 3 2 2 2 3 5 2 2" xfId="12865"/>
    <cellStyle name="Normal 3 3 2 2 2 3 5 3" xfId="9267"/>
    <cellStyle name="Normal 3 3 2 2 2 3 6" xfId="3917"/>
    <cellStyle name="Normal 3 3 2 2 2 3 6 2" xfId="11113"/>
    <cellStyle name="Normal 3 3 2 2 2 3 7" xfId="7515"/>
    <cellStyle name="Normal 3 3 2 2 2 4" xfId="462"/>
    <cellStyle name="Normal 3 3 2 2 2 4 2" xfId="1341"/>
    <cellStyle name="Normal 3 3 2 2 2 4 2 2" xfId="3093"/>
    <cellStyle name="Normal 3 3 2 2 2 4 2 2 2" xfId="6691"/>
    <cellStyle name="Normal 3 3 2 2 2 4 2 2 2 2" xfId="13887"/>
    <cellStyle name="Normal 3 3 2 2 2 4 2 2 3" xfId="10289"/>
    <cellStyle name="Normal 3 3 2 2 2 4 2 3" xfId="4939"/>
    <cellStyle name="Normal 3 3 2 2 2 4 2 3 2" xfId="12135"/>
    <cellStyle name="Normal 3 3 2 2 2 4 2 4" xfId="8537"/>
    <cellStyle name="Normal 3 3 2 2 2 4 3" xfId="2217"/>
    <cellStyle name="Normal 3 3 2 2 2 4 3 2" xfId="5815"/>
    <cellStyle name="Normal 3 3 2 2 2 4 3 2 2" xfId="13011"/>
    <cellStyle name="Normal 3 3 2 2 2 4 3 3" xfId="9413"/>
    <cellStyle name="Normal 3 3 2 2 2 4 4" xfId="4063"/>
    <cellStyle name="Normal 3 3 2 2 2 4 4 2" xfId="11259"/>
    <cellStyle name="Normal 3 3 2 2 2 4 5" xfId="7661"/>
    <cellStyle name="Normal 3 3 2 2 2 5" xfId="757"/>
    <cellStyle name="Normal 3 3 2 2 2 5 2" xfId="1633"/>
    <cellStyle name="Normal 3 3 2 2 2 5 2 2" xfId="3385"/>
    <cellStyle name="Normal 3 3 2 2 2 5 2 2 2" xfId="6983"/>
    <cellStyle name="Normal 3 3 2 2 2 5 2 2 2 2" xfId="14179"/>
    <cellStyle name="Normal 3 3 2 2 2 5 2 2 3" xfId="10581"/>
    <cellStyle name="Normal 3 3 2 2 2 5 2 3" xfId="5231"/>
    <cellStyle name="Normal 3 3 2 2 2 5 2 3 2" xfId="12427"/>
    <cellStyle name="Normal 3 3 2 2 2 5 2 4" xfId="8829"/>
    <cellStyle name="Normal 3 3 2 2 2 5 3" xfId="2509"/>
    <cellStyle name="Normal 3 3 2 2 2 5 3 2" xfId="6107"/>
    <cellStyle name="Normal 3 3 2 2 2 5 3 2 2" xfId="13303"/>
    <cellStyle name="Normal 3 3 2 2 2 5 3 3" xfId="9705"/>
    <cellStyle name="Normal 3 3 2 2 2 5 4" xfId="4355"/>
    <cellStyle name="Normal 3 3 2 2 2 5 4 2" xfId="11551"/>
    <cellStyle name="Normal 3 3 2 2 2 5 5" xfId="7953"/>
    <cellStyle name="Normal 3 3 2 2 2 6" xfId="1049"/>
    <cellStyle name="Normal 3 3 2 2 2 6 2" xfId="2801"/>
    <cellStyle name="Normal 3 3 2 2 2 6 2 2" xfId="6399"/>
    <cellStyle name="Normal 3 3 2 2 2 6 2 2 2" xfId="13595"/>
    <cellStyle name="Normal 3 3 2 2 2 6 2 3" xfId="9997"/>
    <cellStyle name="Normal 3 3 2 2 2 6 3" xfId="4647"/>
    <cellStyle name="Normal 3 3 2 2 2 6 3 2" xfId="11843"/>
    <cellStyle name="Normal 3 3 2 2 2 6 4" xfId="8245"/>
    <cellStyle name="Normal 3 3 2 2 2 7" xfId="1925"/>
    <cellStyle name="Normal 3 3 2 2 2 7 2" xfId="5523"/>
    <cellStyle name="Normal 3 3 2 2 2 7 2 2" xfId="12719"/>
    <cellStyle name="Normal 3 3 2 2 2 7 3" xfId="9121"/>
    <cellStyle name="Normal 3 3 2 2 2 8" xfId="3691"/>
    <cellStyle name="Normal 3 3 2 2 2 8 2" xfId="7289"/>
    <cellStyle name="Normal 3 3 2 2 2 8 2 2" xfId="14485"/>
    <cellStyle name="Normal 3 3 2 2 2 8 3" xfId="10887"/>
    <cellStyle name="Normal 3 3 2 2 2 9" xfId="3771"/>
    <cellStyle name="Normal 3 3 2 2 2 9 2" xfId="10967"/>
    <cellStyle name="Normal 3 3 2 2 3" xfId="99"/>
    <cellStyle name="Normal 3 3 2 2 3 10" xfId="7391"/>
    <cellStyle name="Normal 3 3 2 2 3 11" xfId="186"/>
    <cellStyle name="Normal 3 3 2 2 3 2" xfId="271"/>
    <cellStyle name="Normal 3 3 2 2 3 2 2" xfId="418"/>
    <cellStyle name="Normal 3 3 2 2 3 2 2 2" xfId="710"/>
    <cellStyle name="Normal 3 3 2 2 3 2 2 2 2" xfId="1589"/>
    <cellStyle name="Normal 3 3 2 2 3 2 2 2 2 2" xfId="3341"/>
    <cellStyle name="Normal 3 3 2 2 3 2 2 2 2 2 2" xfId="6939"/>
    <cellStyle name="Normal 3 3 2 2 3 2 2 2 2 2 2 2" xfId="14135"/>
    <cellStyle name="Normal 3 3 2 2 3 2 2 2 2 2 3" xfId="10537"/>
    <cellStyle name="Normal 3 3 2 2 3 2 2 2 2 3" xfId="5187"/>
    <cellStyle name="Normal 3 3 2 2 3 2 2 2 2 3 2" xfId="12383"/>
    <cellStyle name="Normal 3 3 2 2 3 2 2 2 2 4" xfId="8785"/>
    <cellStyle name="Normal 3 3 2 2 3 2 2 2 3" xfId="2465"/>
    <cellStyle name="Normal 3 3 2 2 3 2 2 2 3 2" xfId="6063"/>
    <cellStyle name="Normal 3 3 2 2 3 2 2 2 3 2 2" xfId="13259"/>
    <cellStyle name="Normal 3 3 2 2 3 2 2 2 3 3" xfId="9661"/>
    <cellStyle name="Normal 3 3 2 2 3 2 2 2 4" xfId="4311"/>
    <cellStyle name="Normal 3 3 2 2 3 2 2 2 4 2" xfId="11507"/>
    <cellStyle name="Normal 3 3 2 2 3 2 2 2 5" xfId="7909"/>
    <cellStyle name="Normal 3 3 2 2 3 2 2 3" xfId="1005"/>
    <cellStyle name="Normal 3 3 2 2 3 2 2 3 2" xfId="1881"/>
    <cellStyle name="Normal 3 3 2 2 3 2 2 3 2 2" xfId="3633"/>
    <cellStyle name="Normal 3 3 2 2 3 2 2 3 2 2 2" xfId="7231"/>
    <cellStyle name="Normal 3 3 2 2 3 2 2 3 2 2 2 2" xfId="14427"/>
    <cellStyle name="Normal 3 3 2 2 3 2 2 3 2 2 3" xfId="10829"/>
    <cellStyle name="Normal 3 3 2 2 3 2 2 3 2 3" xfId="5479"/>
    <cellStyle name="Normal 3 3 2 2 3 2 2 3 2 3 2" xfId="12675"/>
    <cellStyle name="Normal 3 3 2 2 3 2 2 3 2 4" xfId="9077"/>
    <cellStyle name="Normal 3 3 2 2 3 2 2 3 3" xfId="2757"/>
    <cellStyle name="Normal 3 3 2 2 3 2 2 3 3 2" xfId="6355"/>
    <cellStyle name="Normal 3 3 2 2 3 2 2 3 3 2 2" xfId="13551"/>
    <cellStyle name="Normal 3 3 2 2 3 2 2 3 3 3" xfId="9953"/>
    <cellStyle name="Normal 3 3 2 2 3 2 2 3 4" xfId="4603"/>
    <cellStyle name="Normal 3 3 2 2 3 2 2 3 4 2" xfId="11799"/>
    <cellStyle name="Normal 3 3 2 2 3 2 2 3 5" xfId="8201"/>
    <cellStyle name="Normal 3 3 2 2 3 2 2 4" xfId="1297"/>
    <cellStyle name="Normal 3 3 2 2 3 2 2 4 2" xfId="3049"/>
    <cellStyle name="Normal 3 3 2 2 3 2 2 4 2 2" xfId="6647"/>
    <cellStyle name="Normal 3 3 2 2 3 2 2 4 2 2 2" xfId="13843"/>
    <cellStyle name="Normal 3 3 2 2 3 2 2 4 2 3" xfId="10245"/>
    <cellStyle name="Normal 3 3 2 2 3 2 2 4 3" xfId="4895"/>
    <cellStyle name="Normal 3 3 2 2 3 2 2 4 3 2" xfId="12091"/>
    <cellStyle name="Normal 3 3 2 2 3 2 2 4 4" xfId="8493"/>
    <cellStyle name="Normal 3 3 2 2 3 2 2 5" xfId="2173"/>
    <cellStyle name="Normal 3 3 2 2 3 2 2 5 2" xfId="5771"/>
    <cellStyle name="Normal 3 3 2 2 3 2 2 5 2 2" xfId="12967"/>
    <cellStyle name="Normal 3 3 2 2 3 2 2 5 3" xfId="9369"/>
    <cellStyle name="Normal 3 3 2 2 3 2 2 6" xfId="4019"/>
    <cellStyle name="Normal 3 3 2 2 3 2 2 6 2" xfId="11215"/>
    <cellStyle name="Normal 3 3 2 2 3 2 2 7" xfId="7617"/>
    <cellStyle name="Normal 3 3 2 2 3 2 3" xfId="564"/>
    <cellStyle name="Normal 3 3 2 2 3 2 3 2" xfId="1443"/>
    <cellStyle name="Normal 3 3 2 2 3 2 3 2 2" xfId="3195"/>
    <cellStyle name="Normal 3 3 2 2 3 2 3 2 2 2" xfId="6793"/>
    <cellStyle name="Normal 3 3 2 2 3 2 3 2 2 2 2" xfId="13989"/>
    <cellStyle name="Normal 3 3 2 2 3 2 3 2 2 3" xfId="10391"/>
    <cellStyle name="Normal 3 3 2 2 3 2 3 2 3" xfId="5041"/>
    <cellStyle name="Normal 3 3 2 2 3 2 3 2 3 2" xfId="12237"/>
    <cellStyle name="Normal 3 3 2 2 3 2 3 2 4" xfId="8639"/>
    <cellStyle name="Normal 3 3 2 2 3 2 3 3" xfId="2319"/>
    <cellStyle name="Normal 3 3 2 2 3 2 3 3 2" xfId="5917"/>
    <cellStyle name="Normal 3 3 2 2 3 2 3 3 2 2" xfId="13113"/>
    <cellStyle name="Normal 3 3 2 2 3 2 3 3 3" xfId="9515"/>
    <cellStyle name="Normal 3 3 2 2 3 2 3 4" xfId="4165"/>
    <cellStyle name="Normal 3 3 2 2 3 2 3 4 2" xfId="11361"/>
    <cellStyle name="Normal 3 3 2 2 3 2 3 5" xfId="7763"/>
    <cellStyle name="Normal 3 3 2 2 3 2 4" xfId="859"/>
    <cellStyle name="Normal 3 3 2 2 3 2 4 2" xfId="1735"/>
    <cellStyle name="Normal 3 3 2 2 3 2 4 2 2" xfId="3487"/>
    <cellStyle name="Normal 3 3 2 2 3 2 4 2 2 2" xfId="7085"/>
    <cellStyle name="Normal 3 3 2 2 3 2 4 2 2 2 2" xfId="14281"/>
    <cellStyle name="Normal 3 3 2 2 3 2 4 2 2 3" xfId="10683"/>
    <cellStyle name="Normal 3 3 2 2 3 2 4 2 3" xfId="5333"/>
    <cellStyle name="Normal 3 3 2 2 3 2 4 2 3 2" xfId="12529"/>
    <cellStyle name="Normal 3 3 2 2 3 2 4 2 4" xfId="8931"/>
    <cellStyle name="Normal 3 3 2 2 3 2 4 3" xfId="2611"/>
    <cellStyle name="Normal 3 3 2 2 3 2 4 3 2" xfId="6209"/>
    <cellStyle name="Normal 3 3 2 2 3 2 4 3 2 2" xfId="13405"/>
    <cellStyle name="Normal 3 3 2 2 3 2 4 3 3" xfId="9807"/>
    <cellStyle name="Normal 3 3 2 2 3 2 4 4" xfId="4457"/>
    <cellStyle name="Normal 3 3 2 2 3 2 4 4 2" xfId="11653"/>
    <cellStyle name="Normal 3 3 2 2 3 2 4 5" xfId="8055"/>
    <cellStyle name="Normal 3 3 2 2 3 2 5" xfId="1151"/>
    <cellStyle name="Normal 3 3 2 2 3 2 5 2" xfId="2903"/>
    <cellStyle name="Normal 3 3 2 2 3 2 5 2 2" xfId="6501"/>
    <cellStyle name="Normal 3 3 2 2 3 2 5 2 2 2" xfId="13697"/>
    <cellStyle name="Normal 3 3 2 2 3 2 5 2 3" xfId="10099"/>
    <cellStyle name="Normal 3 3 2 2 3 2 5 3" xfId="4749"/>
    <cellStyle name="Normal 3 3 2 2 3 2 5 3 2" xfId="11945"/>
    <cellStyle name="Normal 3 3 2 2 3 2 5 4" xfId="8347"/>
    <cellStyle name="Normal 3 3 2 2 3 2 6" xfId="2027"/>
    <cellStyle name="Normal 3 3 2 2 3 2 6 2" xfId="5625"/>
    <cellStyle name="Normal 3 3 2 2 3 2 6 2 2" xfId="12821"/>
    <cellStyle name="Normal 3 3 2 2 3 2 6 3" xfId="9223"/>
    <cellStyle name="Normal 3 3 2 2 3 2 7" xfId="3873"/>
    <cellStyle name="Normal 3 3 2 2 3 2 7 2" xfId="11069"/>
    <cellStyle name="Normal 3 3 2 2 3 2 8" xfId="7471"/>
    <cellStyle name="Normal 3 3 2 2 3 3" xfId="338"/>
    <cellStyle name="Normal 3 3 2 2 3 3 2" xfId="630"/>
    <cellStyle name="Normal 3 3 2 2 3 3 2 2" xfId="1509"/>
    <cellStyle name="Normal 3 3 2 2 3 3 2 2 2" xfId="3261"/>
    <cellStyle name="Normal 3 3 2 2 3 3 2 2 2 2" xfId="6859"/>
    <cellStyle name="Normal 3 3 2 2 3 3 2 2 2 2 2" xfId="14055"/>
    <cellStyle name="Normal 3 3 2 2 3 3 2 2 2 3" xfId="10457"/>
    <cellStyle name="Normal 3 3 2 2 3 3 2 2 3" xfId="5107"/>
    <cellStyle name="Normal 3 3 2 2 3 3 2 2 3 2" xfId="12303"/>
    <cellStyle name="Normal 3 3 2 2 3 3 2 2 4" xfId="8705"/>
    <cellStyle name="Normal 3 3 2 2 3 3 2 3" xfId="2385"/>
    <cellStyle name="Normal 3 3 2 2 3 3 2 3 2" xfId="5983"/>
    <cellStyle name="Normal 3 3 2 2 3 3 2 3 2 2" xfId="13179"/>
    <cellStyle name="Normal 3 3 2 2 3 3 2 3 3" xfId="9581"/>
    <cellStyle name="Normal 3 3 2 2 3 3 2 4" xfId="4231"/>
    <cellStyle name="Normal 3 3 2 2 3 3 2 4 2" xfId="11427"/>
    <cellStyle name="Normal 3 3 2 2 3 3 2 5" xfId="7829"/>
    <cellStyle name="Normal 3 3 2 2 3 3 3" xfId="925"/>
    <cellStyle name="Normal 3 3 2 2 3 3 3 2" xfId="1801"/>
    <cellStyle name="Normal 3 3 2 2 3 3 3 2 2" xfId="3553"/>
    <cellStyle name="Normal 3 3 2 2 3 3 3 2 2 2" xfId="7151"/>
    <cellStyle name="Normal 3 3 2 2 3 3 3 2 2 2 2" xfId="14347"/>
    <cellStyle name="Normal 3 3 2 2 3 3 3 2 2 3" xfId="10749"/>
    <cellStyle name="Normal 3 3 2 2 3 3 3 2 3" xfId="5399"/>
    <cellStyle name="Normal 3 3 2 2 3 3 3 2 3 2" xfId="12595"/>
    <cellStyle name="Normal 3 3 2 2 3 3 3 2 4" xfId="8997"/>
    <cellStyle name="Normal 3 3 2 2 3 3 3 3" xfId="2677"/>
    <cellStyle name="Normal 3 3 2 2 3 3 3 3 2" xfId="6275"/>
    <cellStyle name="Normal 3 3 2 2 3 3 3 3 2 2" xfId="13471"/>
    <cellStyle name="Normal 3 3 2 2 3 3 3 3 3" xfId="9873"/>
    <cellStyle name="Normal 3 3 2 2 3 3 3 4" xfId="4523"/>
    <cellStyle name="Normal 3 3 2 2 3 3 3 4 2" xfId="11719"/>
    <cellStyle name="Normal 3 3 2 2 3 3 3 5" xfId="8121"/>
    <cellStyle name="Normal 3 3 2 2 3 3 4" xfId="1217"/>
    <cellStyle name="Normal 3 3 2 2 3 3 4 2" xfId="2969"/>
    <cellStyle name="Normal 3 3 2 2 3 3 4 2 2" xfId="6567"/>
    <cellStyle name="Normal 3 3 2 2 3 3 4 2 2 2" xfId="13763"/>
    <cellStyle name="Normal 3 3 2 2 3 3 4 2 3" xfId="10165"/>
    <cellStyle name="Normal 3 3 2 2 3 3 4 3" xfId="4815"/>
    <cellStyle name="Normal 3 3 2 2 3 3 4 3 2" xfId="12011"/>
    <cellStyle name="Normal 3 3 2 2 3 3 4 4" xfId="8413"/>
    <cellStyle name="Normal 3 3 2 2 3 3 5" xfId="2093"/>
    <cellStyle name="Normal 3 3 2 2 3 3 5 2" xfId="5691"/>
    <cellStyle name="Normal 3 3 2 2 3 3 5 2 2" xfId="12887"/>
    <cellStyle name="Normal 3 3 2 2 3 3 5 3" xfId="9289"/>
    <cellStyle name="Normal 3 3 2 2 3 3 6" xfId="3939"/>
    <cellStyle name="Normal 3 3 2 2 3 3 6 2" xfId="11135"/>
    <cellStyle name="Normal 3 3 2 2 3 3 7" xfId="7537"/>
    <cellStyle name="Normal 3 3 2 2 3 4" xfId="484"/>
    <cellStyle name="Normal 3 3 2 2 3 4 2" xfId="1363"/>
    <cellStyle name="Normal 3 3 2 2 3 4 2 2" xfId="3115"/>
    <cellStyle name="Normal 3 3 2 2 3 4 2 2 2" xfId="6713"/>
    <cellStyle name="Normal 3 3 2 2 3 4 2 2 2 2" xfId="13909"/>
    <cellStyle name="Normal 3 3 2 2 3 4 2 2 3" xfId="10311"/>
    <cellStyle name="Normal 3 3 2 2 3 4 2 3" xfId="4961"/>
    <cellStyle name="Normal 3 3 2 2 3 4 2 3 2" xfId="12157"/>
    <cellStyle name="Normal 3 3 2 2 3 4 2 4" xfId="8559"/>
    <cellStyle name="Normal 3 3 2 2 3 4 3" xfId="2239"/>
    <cellStyle name="Normal 3 3 2 2 3 4 3 2" xfId="5837"/>
    <cellStyle name="Normal 3 3 2 2 3 4 3 2 2" xfId="13033"/>
    <cellStyle name="Normal 3 3 2 2 3 4 3 3" xfId="9435"/>
    <cellStyle name="Normal 3 3 2 2 3 4 4" xfId="4085"/>
    <cellStyle name="Normal 3 3 2 2 3 4 4 2" xfId="11281"/>
    <cellStyle name="Normal 3 3 2 2 3 4 5" xfId="7683"/>
    <cellStyle name="Normal 3 3 2 2 3 5" xfId="779"/>
    <cellStyle name="Normal 3 3 2 2 3 5 2" xfId="1655"/>
    <cellStyle name="Normal 3 3 2 2 3 5 2 2" xfId="3407"/>
    <cellStyle name="Normal 3 3 2 2 3 5 2 2 2" xfId="7005"/>
    <cellStyle name="Normal 3 3 2 2 3 5 2 2 2 2" xfId="14201"/>
    <cellStyle name="Normal 3 3 2 2 3 5 2 2 3" xfId="10603"/>
    <cellStyle name="Normal 3 3 2 2 3 5 2 3" xfId="5253"/>
    <cellStyle name="Normal 3 3 2 2 3 5 2 3 2" xfId="12449"/>
    <cellStyle name="Normal 3 3 2 2 3 5 2 4" xfId="8851"/>
    <cellStyle name="Normal 3 3 2 2 3 5 3" xfId="2531"/>
    <cellStyle name="Normal 3 3 2 2 3 5 3 2" xfId="6129"/>
    <cellStyle name="Normal 3 3 2 2 3 5 3 2 2" xfId="13325"/>
    <cellStyle name="Normal 3 3 2 2 3 5 3 3" xfId="9727"/>
    <cellStyle name="Normal 3 3 2 2 3 5 4" xfId="4377"/>
    <cellStyle name="Normal 3 3 2 2 3 5 4 2" xfId="11573"/>
    <cellStyle name="Normal 3 3 2 2 3 5 5" xfId="7975"/>
    <cellStyle name="Normal 3 3 2 2 3 6" xfId="1071"/>
    <cellStyle name="Normal 3 3 2 2 3 6 2" xfId="2823"/>
    <cellStyle name="Normal 3 3 2 2 3 6 2 2" xfId="6421"/>
    <cellStyle name="Normal 3 3 2 2 3 6 2 2 2" xfId="13617"/>
    <cellStyle name="Normal 3 3 2 2 3 6 2 3" xfId="10019"/>
    <cellStyle name="Normal 3 3 2 2 3 6 3" xfId="4669"/>
    <cellStyle name="Normal 3 3 2 2 3 6 3 2" xfId="11865"/>
    <cellStyle name="Normal 3 3 2 2 3 6 4" xfId="8267"/>
    <cellStyle name="Normal 3 3 2 2 3 7" xfId="1947"/>
    <cellStyle name="Normal 3 3 2 2 3 7 2" xfId="5545"/>
    <cellStyle name="Normal 3 3 2 2 3 7 2 2" xfId="12741"/>
    <cellStyle name="Normal 3 3 2 2 3 7 3" xfId="9143"/>
    <cellStyle name="Normal 3 3 2 2 3 8" xfId="3713"/>
    <cellStyle name="Normal 3 3 2 2 3 8 2" xfId="7311"/>
    <cellStyle name="Normal 3 3 2 2 3 8 2 2" xfId="14507"/>
    <cellStyle name="Normal 3 3 2 2 3 8 3" xfId="10909"/>
    <cellStyle name="Normal 3 3 2 2 3 9" xfId="3793"/>
    <cellStyle name="Normal 3 3 2 2 3 9 2" xfId="10989"/>
    <cellStyle name="Normal 3 3 2 2 4" xfId="226"/>
    <cellStyle name="Normal 3 3 2 2 4 2" xfId="374"/>
    <cellStyle name="Normal 3 3 2 2 4 2 2" xfId="666"/>
    <cellStyle name="Normal 3 3 2 2 4 2 2 2" xfId="1545"/>
    <cellStyle name="Normal 3 3 2 2 4 2 2 2 2" xfId="3297"/>
    <cellStyle name="Normal 3 3 2 2 4 2 2 2 2 2" xfId="6895"/>
    <cellStyle name="Normal 3 3 2 2 4 2 2 2 2 2 2" xfId="14091"/>
    <cellStyle name="Normal 3 3 2 2 4 2 2 2 2 3" xfId="10493"/>
    <cellStyle name="Normal 3 3 2 2 4 2 2 2 3" xfId="5143"/>
    <cellStyle name="Normal 3 3 2 2 4 2 2 2 3 2" xfId="12339"/>
    <cellStyle name="Normal 3 3 2 2 4 2 2 2 4" xfId="8741"/>
    <cellStyle name="Normal 3 3 2 2 4 2 2 3" xfId="2421"/>
    <cellStyle name="Normal 3 3 2 2 4 2 2 3 2" xfId="6019"/>
    <cellStyle name="Normal 3 3 2 2 4 2 2 3 2 2" xfId="13215"/>
    <cellStyle name="Normal 3 3 2 2 4 2 2 3 3" xfId="9617"/>
    <cellStyle name="Normal 3 3 2 2 4 2 2 4" xfId="4267"/>
    <cellStyle name="Normal 3 3 2 2 4 2 2 4 2" xfId="11463"/>
    <cellStyle name="Normal 3 3 2 2 4 2 2 5" xfId="7865"/>
    <cellStyle name="Normal 3 3 2 2 4 2 3" xfId="961"/>
    <cellStyle name="Normal 3 3 2 2 4 2 3 2" xfId="1837"/>
    <cellStyle name="Normal 3 3 2 2 4 2 3 2 2" xfId="3589"/>
    <cellStyle name="Normal 3 3 2 2 4 2 3 2 2 2" xfId="7187"/>
    <cellStyle name="Normal 3 3 2 2 4 2 3 2 2 2 2" xfId="14383"/>
    <cellStyle name="Normal 3 3 2 2 4 2 3 2 2 3" xfId="10785"/>
    <cellStyle name="Normal 3 3 2 2 4 2 3 2 3" xfId="5435"/>
    <cellStyle name="Normal 3 3 2 2 4 2 3 2 3 2" xfId="12631"/>
    <cellStyle name="Normal 3 3 2 2 4 2 3 2 4" xfId="9033"/>
    <cellStyle name="Normal 3 3 2 2 4 2 3 3" xfId="2713"/>
    <cellStyle name="Normal 3 3 2 2 4 2 3 3 2" xfId="6311"/>
    <cellStyle name="Normal 3 3 2 2 4 2 3 3 2 2" xfId="13507"/>
    <cellStyle name="Normal 3 3 2 2 4 2 3 3 3" xfId="9909"/>
    <cellStyle name="Normal 3 3 2 2 4 2 3 4" xfId="4559"/>
    <cellStyle name="Normal 3 3 2 2 4 2 3 4 2" xfId="11755"/>
    <cellStyle name="Normal 3 3 2 2 4 2 3 5" xfId="8157"/>
    <cellStyle name="Normal 3 3 2 2 4 2 4" xfId="1253"/>
    <cellStyle name="Normal 3 3 2 2 4 2 4 2" xfId="3005"/>
    <cellStyle name="Normal 3 3 2 2 4 2 4 2 2" xfId="6603"/>
    <cellStyle name="Normal 3 3 2 2 4 2 4 2 2 2" xfId="13799"/>
    <cellStyle name="Normal 3 3 2 2 4 2 4 2 3" xfId="10201"/>
    <cellStyle name="Normal 3 3 2 2 4 2 4 3" xfId="4851"/>
    <cellStyle name="Normal 3 3 2 2 4 2 4 3 2" xfId="12047"/>
    <cellStyle name="Normal 3 3 2 2 4 2 4 4" xfId="8449"/>
    <cellStyle name="Normal 3 3 2 2 4 2 5" xfId="2129"/>
    <cellStyle name="Normal 3 3 2 2 4 2 5 2" xfId="5727"/>
    <cellStyle name="Normal 3 3 2 2 4 2 5 2 2" xfId="12923"/>
    <cellStyle name="Normal 3 3 2 2 4 2 5 3" xfId="9325"/>
    <cellStyle name="Normal 3 3 2 2 4 2 6" xfId="3975"/>
    <cellStyle name="Normal 3 3 2 2 4 2 6 2" xfId="11171"/>
    <cellStyle name="Normal 3 3 2 2 4 2 7" xfId="7573"/>
    <cellStyle name="Normal 3 3 2 2 4 3" xfId="520"/>
    <cellStyle name="Normal 3 3 2 2 4 3 2" xfId="1399"/>
    <cellStyle name="Normal 3 3 2 2 4 3 2 2" xfId="3151"/>
    <cellStyle name="Normal 3 3 2 2 4 3 2 2 2" xfId="6749"/>
    <cellStyle name="Normal 3 3 2 2 4 3 2 2 2 2" xfId="13945"/>
    <cellStyle name="Normal 3 3 2 2 4 3 2 2 3" xfId="10347"/>
    <cellStyle name="Normal 3 3 2 2 4 3 2 3" xfId="4997"/>
    <cellStyle name="Normal 3 3 2 2 4 3 2 3 2" xfId="12193"/>
    <cellStyle name="Normal 3 3 2 2 4 3 2 4" xfId="8595"/>
    <cellStyle name="Normal 3 3 2 2 4 3 3" xfId="2275"/>
    <cellStyle name="Normal 3 3 2 2 4 3 3 2" xfId="5873"/>
    <cellStyle name="Normal 3 3 2 2 4 3 3 2 2" xfId="13069"/>
    <cellStyle name="Normal 3 3 2 2 4 3 3 3" xfId="9471"/>
    <cellStyle name="Normal 3 3 2 2 4 3 4" xfId="4121"/>
    <cellStyle name="Normal 3 3 2 2 4 3 4 2" xfId="11317"/>
    <cellStyle name="Normal 3 3 2 2 4 3 5" xfId="7719"/>
    <cellStyle name="Normal 3 3 2 2 4 4" xfId="815"/>
    <cellStyle name="Normal 3 3 2 2 4 4 2" xfId="1691"/>
    <cellStyle name="Normal 3 3 2 2 4 4 2 2" xfId="3443"/>
    <cellStyle name="Normal 3 3 2 2 4 4 2 2 2" xfId="7041"/>
    <cellStyle name="Normal 3 3 2 2 4 4 2 2 2 2" xfId="14237"/>
    <cellStyle name="Normal 3 3 2 2 4 4 2 2 3" xfId="10639"/>
    <cellStyle name="Normal 3 3 2 2 4 4 2 3" xfId="5289"/>
    <cellStyle name="Normal 3 3 2 2 4 4 2 3 2" xfId="12485"/>
    <cellStyle name="Normal 3 3 2 2 4 4 2 4" xfId="8887"/>
    <cellStyle name="Normal 3 3 2 2 4 4 3" xfId="2567"/>
    <cellStyle name="Normal 3 3 2 2 4 4 3 2" xfId="6165"/>
    <cellStyle name="Normal 3 3 2 2 4 4 3 2 2" xfId="13361"/>
    <cellStyle name="Normal 3 3 2 2 4 4 3 3" xfId="9763"/>
    <cellStyle name="Normal 3 3 2 2 4 4 4" xfId="4413"/>
    <cellStyle name="Normal 3 3 2 2 4 4 4 2" xfId="11609"/>
    <cellStyle name="Normal 3 3 2 2 4 4 5" xfId="8011"/>
    <cellStyle name="Normal 3 3 2 2 4 5" xfId="1107"/>
    <cellStyle name="Normal 3 3 2 2 4 5 2" xfId="2859"/>
    <cellStyle name="Normal 3 3 2 2 4 5 2 2" xfId="6457"/>
    <cellStyle name="Normal 3 3 2 2 4 5 2 2 2" xfId="13653"/>
    <cellStyle name="Normal 3 3 2 2 4 5 2 3" xfId="10055"/>
    <cellStyle name="Normal 3 3 2 2 4 5 3" xfId="4705"/>
    <cellStyle name="Normal 3 3 2 2 4 5 3 2" xfId="11901"/>
    <cellStyle name="Normal 3 3 2 2 4 5 4" xfId="8303"/>
    <cellStyle name="Normal 3 3 2 2 4 6" xfId="1983"/>
    <cellStyle name="Normal 3 3 2 2 4 6 2" xfId="5581"/>
    <cellStyle name="Normal 3 3 2 2 4 6 2 2" xfId="12777"/>
    <cellStyle name="Normal 3 3 2 2 4 6 3" xfId="9179"/>
    <cellStyle name="Normal 3 3 2 2 4 7" xfId="3829"/>
    <cellStyle name="Normal 3 3 2 2 4 7 2" xfId="11025"/>
    <cellStyle name="Normal 3 3 2 2 4 8" xfId="7427"/>
    <cellStyle name="Normal 3 3 2 2 5" xfId="294"/>
    <cellStyle name="Normal 3 3 2 2 5 2" xfId="586"/>
    <cellStyle name="Normal 3 3 2 2 5 2 2" xfId="1465"/>
    <cellStyle name="Normal 3 3 2 2 5 2 2 2" xfId="3217"/>
    <cellStyle name="Normal 3 3 2 2 5 2 2 2 2" xfId="6815"/>
    <cellStyle name="Normal 3 3 2 2 5 2 2 2 2 2" xfId="14011"/>
    <cellStyle name="Normal 3 3 2 2 5 2 2 2 3" xfId="10413"/>
    <cellStyle name="Normal 3 3 2 2 5 2 2 3" xfId="5063"/>
    <cellStyle name="Normal 3 3 2 2 5 2 2 3 2" xfId="12259"/>
    <cellStyle name="Normal 3 3 2 2 5 2 2 4" xfId="8661"/>
    <cellStyle name="Normal 3 3 2 2 5 2 3" xfId="2341"/>
    <cellStyle name="Normal 3 3 2 2 5 2 3 2" xfId="5939"/>
    <cellStyle name="Normal 3 3 2 2 5 2 3 2 2" xfId="13135"/>
    <cellStyle name="Normal 3 3 2 2 5 2 3 3" xfId="9537"/>
    <cellStyle name="Normal 3 3 2 2 5 2 4" xfId="4187"/>
    <cellStyle name="Normal 3 3 2 2 5 2 4 2" xfId="11383"/>
    <cellStyle name="Normal 3 3 2 2 5 2 5" xfId="7785"/>
    <cellStyle name="Normal 3 3 2 2 5 3" xfId="881"/>
    <cellStyle name="Normal 3 3 2 2 5 3 2" xfId="1757"/>
    <cellStyle name="Normal 3 3 2 2 5 3 2 2" xfId="3509"/>
    <cellStyle name="Normal 3 3 2 2 5 3 2 2 2" xfId="7107"/>
    <cellStyle name="Normal 3 3 2 2 5 3 2 2 2 2" xfId="14303"/>
    <cellStyle name="Normal 3 3 2 2 5 3 2 2 3" xfId="10705"/>
    <cellStyle name="Normal 3 3 2 2 5 3 2 3" xfId="5355"/>
    <cellStyle name="Normal 3 3 2 2 5 3 2 3 2" xfId="12551"/>
    <cellStyle name="Normal 3 3 2 2 5 3 2 4" xfId="8953"/>
    <cellStyle name="Normal 3 3 2 2 5 3 3" xfId="2633"/>
    <cellStyle name="Normal 3 3 2 2 5 3 3 2" xfId="6231"/>
    <cellStyle name="Normal 3 3 2 2 5 3 3 2 2" xfId="13427"/>
    <cellStyle name="Normal 3 3 2 2 5 3 3 3" xfId="9829"/>
    <cellStyle name="Normal 3 3 2 2 5 3 4" xfId="4479"/>
    <cellStyle name="Normal 3 3 2 2 5 3 4 2" xfId="11675"/>
    <cellStyle name="Normal 3 3 2 2 5 3 5" xfId="8077"/>
    <cellStyle name="Normal 3 3 2 2 5 4" xfId="1173"/>
    <cellStyle name="Normal 3 3 2 2 5 4 2" xfId="2925"/>
    <cellStyle name="Normal 3 3 2 2 5 4 2 2" xfId="6523"/>
    <cellStyle name="Normal 3 3 2 2 5 4 2 2 2" xfId="13719"/>
    <cellStyle name="Normal 3 3 2 2 5 4 2 3" xfId="10121"/>
    <cellStyle name="Normal 3 3 2 2 5 4 3" xfId="4771"/>
    <cellStyle name="Normal 3 3 2 2 5 4 3 2" xfId="11967"/>
    <cellStyle name="Normal 3 3 2 2 5 4 4" xfId="8369"/>
    <cellStyle name="Normal 3 3 2 2 5 5" xfId="2049"/>
    <cellStyle name="Normal 3 3 2 2 5 5 2" xfId="5647"/>
    <cellStyle name="Normal 3 3 2 2 5 5 2 2" xfId="12843"/>
    <cellStyle name="Normal 3 3 2 2 5 5 3" xfId="9245"/>
    <cellStyle name="Normal 3 3 2 2 5 6" xfId="3895"/>
    <cellStyle name="Normal 3 3 2 2 5 6 2" xfId="11091"/>
    <cellStyle name="Normal 3 3 2 2 5 7" xfId="7493"/>
    <cellStyle name="Normal 3 3 2 2 6" xfId="440"/>
    <cellStyle name="Normal 3 3 2 2 6 2" xfId="1319"/>
    <cellStyle name="Normal 3 3 2 2 6 2 2" xfId="3071"/>
    <cellStyle name="Normal 3 3 2 2 6 2 2 2" xfId="6669"/>
    <cellStyle name="Normal 3 3 2 2 6 2 2 2 2" xfId="13865"/>
    <cellStyle name="Normal 3 3 2 2 6 2 2 3" xfId="10267"/>
    <cellStyle name="Normal 3 3 2 2 6 2 3" xfId="4917"/>
    <cellStyle name="Normal 3 3 2 2 6 2 3 2" xfId="12113"/>
    <cellStyle name="Normal 3 3 2 2 6 2 4" xfId="8515"/>
    <cellStyle name="Normal 3 3 2 2 6 3" xfId="2195"/>
    <cellStyle name="Normal 3 3 2 2 6 3 2" xfId="5793"/>
    <cellStyle name="Normal 3 3 2 2 6 3 2 2" xfId="12989"/>
    <cellStyle name="Normal 3 3 2 2 6 3 3" xfId="9391"/>
    <cellStyle name="Normal 3 3 2 2 6 4" xfId="4041"/>
    <cellStyle name="Normal 3 3 2 2 6 4 2" xfId="11237"/>
    <cellStyle name="Normal 3 3 2 2 6 5" xfId="7639"/>
    <cellStyle name="Normal 3 3 2 2 7" xfId="735"/>
    <cellStyle name="Normal 3 3 2 2 7 2" xfId="1611"/>
    <cellStyle name="Normal 3 3 2 2 7 2 2" xfId="3363"/>
    <cellStyle name="Normal 3 3 2 2 7 2 2 2" xfId="6961"/>
    <cellStyle name="Normal 3 3 2 2 7 2 2 2 2" xfId="14157"/>
    <cellStyle name="Normal 3 3 2 2 7 2 2 3" xfId="10559"/>
    <cellStyle name="Normal 3 3 2 2 7 2 3" xfId="5209"/>
    <cellStyle name="Normal 3 3 2 2 7 2 3 2" xfId="12405"/>
    <cellStyle name="Normal 3 3 2 2 7 2 4" xfId="8807"/>
    <cellStyle name="Normal 3 3 2 2 7 3" xfId="2487"/>
    <cellStyle name="Normal 3 3 2 2 7 3 2" xfId="6085"/>
    <cellStyle name="Normal 3 3 2 2 7 3 2 2" xfId="13281"/>
    <cellStyle name="Normal 3 3 2 2 7 3 3" xfId="9683"/>
    <cellStyle name="Normal 3 3 2 2 7 4" xfId="4333"/>
    <cellStyle name="Normal 3 3 2 2 7 4 2" xfId="11529"/>
    <cellStyle name="Normal 3 3 2 2 7 5" xfId="7931"/>
    <cellStyle name="Normal 3 3 2 2 8" xfId="1027"/>
    <cellStyle name="Normal 3 3 2 2 8 2" xfId="2779"/>
    <cellStyle name="Normal 3 3 2 2 8 2 2" xfId="6377"/>
    <cellStyle name="Normal 3 3 2 2 8 2 2 2" xfId="13573"/>
    <cellStyle name="Normal 3 3 2 2 8 2 3" xfId="9975"/>
    <cellStyle name="Normal 3 3 2 2 8 3" xfId="4625"/>
    <cellStyle name="Normal 3 3 2 2 8 3 2" xfId="11821"/>
    <cellStyle name="Normal 3 3 2 2 8 4" xfId="8223"/>
    <cellStyle name="Normal 3 3 2 2 9" xfId="1903"/>
    <cellStyle name="Normal 3 3 2 2 9 2" xfId="5501"/>
    <cellStyle name="Normal 3 3 2 2 9 2 2" xfId="12697"/>
    <cellStyle name="Normal 3 3 2 2 9 3" xfId="9099"/>
    <cellStyle name="Normal 3 3 2 3" xfId="62"/>
    <cellStyle name="Normal 3 3 2 3 10" xfId="7355"/>
    <cellStyle name="Normal 3 3 2 3 11" xfId="149"/>
    <cellStyle name="Normal 3 3 2 3 2" xfId="234"/>
    <cellStyle name="Normal 3 3 2 3 2 2" xfId="382"/>
    <cellStyle name="Normal 3 3 2 3 2 2 2" xfId="674"/>
    <cellStyle name="Normal 3 3 2 3 2 2 2 2" xfId="1553"/>
    <cellStyle name="Normal 3 3 2 3 2 2 2 2 2" xfId="3305"/>
    <cellStyle name="Normal 3 3 2 3 2 2 2 2 2 2" xfId="6903"/>
    <cellStyle name="Normal 3 3 2 3 2 2 2 2 2 2 2" xfId="14099"/>
    <cellStyle name="Normal 3 3 2 3 2 2 2 2 2 3" xfId="10501"/>
    <cellStyle name="Normal 3 3 2 3 2 2 2 2 3" xfId="5151"/>
    <cellStyle name="Normal 3 3 2 3 2 2 2 2 3 2" xfId="12347"/>
    <cellStyle name="Normal 3 3 2 3 2 2 2 2 4" xfId="8749"/>
    <cellStyle name="Normal 3 3 2 3 2 2 2 3" xfId="2429"/>
    <cellStyle name="Normal 3 3 2 3 2 2 2 3 2" xfId="6027"/>
    <cellStyle name="Normal 3 3 2 3 2 2 2 3 2 2" xfId="13223"/>
    <cellStyle name="Normal 3 3 2 3 2 2 2 3 3" xfId="9625"/>
    <cellStyle name="Normal 3 3 2 3 2 2 2 4" xfId="4275"/>
    <cellStyle name="Normal 3 3 2 3 2 2 2 4 2" xfId="11471"/>
    <cellStyle name="Normal 3 3 2 3 2 2 2 5" xfId="7873"/>
    <cellStyle name="Normal 3 3 2 3 2 2 3" xfId="969"/>
    <cellStyle name="Normal 3 3 2 3 2 2 3 2" xfId="1845"/>
    <cellStyle name="Normal 3 3 2 3 2 2 3 2 2" xfId="3597"/>
    <cellStyle name="Normal 3 3 2 3 2 2 3 2 2 2" xfId="7195"/>
    <cellStyle name="Normal 3 3 2 3 2 2 3 2 2 2 2" xfId="14391"/>
    <cellStyle name="Normal 3 3 2 3 2 2 3 2 2 3" xfId="10793"/>
    <cellStyle name="Normal 3 3 2 3 2 2 3 2 3" xfId="5443"/>
    <cellStyle name="Normal 3 3 2 3 2 2 3 2 3 2" xfId="12639"/>
    <cellStyle name="Normal 3 3 2 3 2 2 3 2 4" xfId="9041"/>
    <cellStyle name="Normal 3 3 2 3 2 2 3 3" xfId="2721"/>
    <cellStyle name="Normal 3 3 2 3 2 2 3 3 2" xfId="6319"/>
    <cellStyle name="Normal 3 3 2 3 2 2 3 3 2 2" xfId="13515"/>
    <cellStyle name="Normal 3 3 2 3 2 2 3 3 3" xfId="9917"/>
    <cellStyle name="Normal 3 3 2 3 2 2 3 4" xfId="4567"/>
    <cellStyle name="Normal 3 3 2 3 2 2 3 4 2" xfId="11763"/>
    <cellStyle name="Normal 3 3 2 3 2 2 3 5" xfId="8165"/>
    <cellStyle name="Normal 3 3 2 3 2 2 4" xfId="1261"/>
    <cellStyle name="Normal 3 3 2 3 2 2 4 2" xfId="3013"/>
    <cellStyle name="Normal 3 3 2 3 2 2 4 2 2" xfId="6611"/>
    <cellStyle name="Normal 3 3 2 3 2 2 4 2 2 2" xfId="13807"/>
    <cellStyle name="Normal 3 3 2 3 2 2 4 2 3" xfId="10209"/>
    <cellStyle name="Normal 3 3 2 3 2 2 4 3" xfId="4859"/>
    <cellStyle name="Normal 3 3 2 3 2 2 4 3 2" xfId="12055"/>
    <cellStyle name="Normal 3 3 2 3 2 2 4 4" xfId="8457"/>
    <cellStyle name="Normal 3 3 2 3 2 2 5" xfId="2137"/>
    <cellStyle name="Normal 3 3 2 3 2 2 5 2" xfId="5735"/>
    <cellStyle name="Normal 3 3 2 3 2 2 5 2 2" xfId="12931"/>
    <cellStyle name="Normal 3 3 2 3 2 2 5 3" xfId="9333"/>
    <cellStyle name="Normal 3 3 2 3 2 2 6" xfId="3983"/>
    <cellStyle name="Normal 3 3 2 3 2 2 6 2" xfId="11179"/>
    <cellStyle name="Normal 3 3 2 3 2 2 7" xfId="7581"/>
    <cellStyle name="Normal 3 3 2 3 2 3" xfId="528"/>
    <cellStyle name="Normal 3 3 2 3 2 3 2" xfId="1407"/>
    <cellStyle name="Normal 3 3 2 3 2 3 2 2" xfId="3159"/>
    <cellStyle name="Normal 3 3 2 3 2 3 2 2 2" xfId="6757"/>
    <cellStyle name="Normal 3 3 2 3 2 3 2 2 2 2" xfId="13953"/>
    <cellStyle name="Normal 3 3 2 3 2 3 2 2 3" xfId="10355"/>
    <cellStyle name="Normal 3 3 2 3 2 3 2 3" xfId="5005"/>
    <cellStyle name="Normal 3 3 2 3 2 3 2 3 2" xfId="12201"/>
    <cellStyle name="Normal 3 3 2 3 2 3 2 4" xfId="8603"/>
    <cellStyle name="Normal 3 3 2 3 2 3 3" xfId="2283"/>
    <cellStyle name="Normal 3 3 2 3 2 3 3 2" xfId="5881"/>
    <cellStyle name="Normal 3 3 2 3 2 3 3 2 2" xfId="13077"/>
    <cellStyle name="Normal 3 3 2 3 2 3 3 3" xfId="9479"/>
    <cellStyle name="Normal 3 3 2 3 2 3 4" xfId="4129"/>
    <cellStyle name="Normal 3 3 2 3 2 3 4 2" xfId="11325"/>
    <cellStyle name="Normal 3 3 2 3 2 3 5" xfId="7727"/>
    <cellStyle name="Normal 3 3 2 3 2 4" xfId="823"/>
    <cellStyle name="Normal 3 3 2 3 2 4 2" xfId="1699"/>
    <cellStyle name="Normal 3 3 2 3 2 4 2 2" xfId="3451"/>
    <cellStyle name="Normal 3 3 2 3 2 4 2 2 2" xfId="7049"/>
    <cellStyle name="Normal 3 3 2 3 2 4 2 2 2 2" xfId="14245"/>
    <cellStyle name="Normal 3 3 2 3 2 4 2 2 3" xfId="10647"/>
    <cellStyle name="Normal 3 3 2 3 2 4 2 3" xfId="5297"/>
    <cellStyle name="Normal 3 3 2 3 2 4 2 3 2" xfId="12493"/>
    <cellStyle name="Normal 3 3 2 3 2 4 2 4" xfId="8895"/>
    <cellStyle name="Normal 3 3 2 3 2 4 3" xfId="2575"/>
    <cellStyle name="Normal 3 3 2 3 2 4 3 2" xfId="6173"/>
    <cellStyle name="Normal 3 3 2 3 2 4 3 2 2" xfId="13369"/>
    <cellStyle name="Normal 3 3 2 3 2 4 3 3" xfId="9771"/>
    <cellStyle name="Normal 3 3 2 3 2 4 4" xfId="4421"/>
    <cellStyle name="Normal 3 3 2 3 2 4 4 2" xfId="11617"/>
    <cellStyle name="Normal 3 3 2 3 2 4 5" xfId="8019"/>
    <cellStyle name="Normal 3 3 2 3 2 5" xfId="1115"/>
    <cellStyle name="Normal 3 3 2 3 2 5 2" xfId="2867"/>
    <cellStyle name="Normal 3 3 2 3 2 5 2 2" xfId="6465"/>
    <cellStyle name="Normal 3 3 2 3 2 5 2 2 2" xfId="13661"/>
    <cellStyle name="Normal 3 3 2 3 2 5 2 3" xfId="10063"/>
    <cellStyle name="Normal 3 3 2 3 2 5 3" xfId="4713"/>
    <cellStyle name="Normal 3 3 2 3 2 5 3 2" xfId="11909"/>
    <cellStyle name="Normal 3 3 2 3 2 5 4" xfId="8311"/>
    <cellStyle name="Normal 3 3 2 3 2 6" xfId="1991"/>
    <cellStyle name="Normal 3 3 2 3 2 6 2" xfId="5589"/>
    <cellStyle name="Normal 3 3 2 3 2 6 2 2" xfId="12785"/>
    <cellStyle name="Normal 3 3 2 3 2 6 3" xfId="9187"/>
    <cellStyle name="Normal 3 3 2 3 2 7" xfId="3837"/>
    <cellStyle name="Normal 3 3 2 3 2 7 2" xfId="11033"/>
    <cellStyle name="Normal 3 3 2 3 2 8" xfId="7435"/>
    <cellStyle name="Normal 3 3 2 3 3" xfId="302"/>
    <cellStyle name="Normal 3 3 2 3 3 2" xfId="594"/>
    <cellStyle name="Normal 3 3 2 3 3 2 2" xfId="1473"/>
    <cellStyle name="Normal 3 3 2 3 3 2 2 2" xfId="3225"/>
    <cellStyle name="Normal 3 3 2 3 3 2 2 2 2" xfId="6823"/>
    <cellStyle name="Normal 3 3 2 3 3 2 2 2 2 2" xfId="14019"/>
    <cellStyle name="Normal 3 3 2 3 3 2 2 2 3" xfId="10421"/>
    <cellStyle name="Normal 3 3 2 3 3 2 2 3" xfId="5071"/>
    <cellStyle name="Normal 3 3 2 3 3 2 2 3 2" xfId="12267"/>
    <cellStyle name="Normal 3 3 2 3 3 2 2 4" xfId="8669"/>
    <cellStyle name="Normal 3 3 2 3 3 2 3" xfId="2349"/>
    <cellStyle name="Normal 3 3 2 3 3 2 3 2" xfId="5947"/>
    <cellStyle name="Normal 3 3 2 3 3 2 3 2 2" xfId="13143"/>
    <cellStyle name="Normal 3 3 2 3 3 2 3 3" xfId="9545"/>
    <cellStyle name="Normal 3 3 2 3 3 2 4" xfId="4195"/>
    <cellStyle name="Normal 3 3 2 3 3 2 4 2" xfId="11391"/>
    <cellStyle name="Normal 3 3 2 3 3 2 5" xfId="7793"/>
    <cellStyle name="Normal 3 3 2 3 3 3" xfId="889"/>
    <cellStyle name="Normal 3 3 2 3 3 3 2" xfId="1765"/>
    <cellStyle name="Normal 3 3 2 3 3 3 2 2" xfId="3517"/>
    <cellStyle name="Normal 3 3 2 3 3 3 2 2 2" xfId="7115"/>
    <cellStyle name="Normal 3 3 2 3 3 3 2 2 2 2" xfId="14311"/>
    <cellStyle name="Normal 3 3 2 3 3 3 2 2 3" xfId="10713"/>
    <cellStyle name="Normal 3 3 2 3 3 3 2 3" xfId="5363"/>
    <cellStyle name="Normal 3 3 2 3 3 3 2 3 2" xfId="12559"/>
    <cellStyle name="Normal 3 3 2 3 3 3 2 4" xfId="8961"/>
    <cellStyle name="Normal 3 3 2 3 3 3 3" xfId="2641"/>
    <cellStyle name="Normal 3 3 2 3 3 3 3 2" xfId="6239"/>
    <cellStyle name="Normal 3 3 2 3 3 3 3 2 2" xfId="13435"/>
    <cellStyle name="Normal 3 3 2 3 3 3 3 3" xfId="9837"/>
    <cellStyle name="Normal 3 3 2 3 3 3 4" xfId="4487"/>
    <cellStyle name="Normal 3 3 2 3 3 3 4 2" xfId="11683"/>
    <cellStyle name="Normal 3 3 2 3 3 3 5" xfId="8085"/>
    <cellStyle name="Normal 3 3 2 3 3 4" xfId="1181"/>
    <cellStyle name="Normal 3 3 2 3 3 4 2" xfId="2933"/>
    <cellStyle name="Normal 3 3 2 3 3 4 2 2" xfId="6531"/>
    <cellStyle name="Normal 3 3 2 3 3 4 2 2 2" xfId="13727"/>
    <cellStyle name="Normal 3 3 2 3 3 4 2 3" xfId="10129"/>
    <cellStyle name="Normal 3 3 2 3 3 4 3" xfId="4779"/>
    <cellStyle name="Normal 3 3 2 3 3 4 3 2" xfId="11975"/>
    <cellStyle name="Normal 3 3 2 3 3 4 4" xfId="8377"/>
    <cellStyle name="Normal 3 3 2 3 3 5" xfId="2057"/>
    <cellStyle name="Normal 3 3 2 3 3 5 2" xfId="5655"/>
    <cellStyle name="Normal 3 3 2 3 3 5 2 2" xfId="12851"/>
    <cellStyle name="Normal 3 3 2 3 3 5 3" xfId="9253"/>
    <cellStyle name="Normal 3 3 2 3 3 6" xfId="3903"/>
    <cellStyle name="Normal 3 3 2 3 3 6 2" xfId="11099"/>
    <cellStyle name="Normal 3 3 2 3 3 7" xfId="7501"/>
    <cellStyle name="Normal 3 3 2 3 4" xfId="448"/>
    <cellStyle name="Normal 3 3 2 3 4 2" xfId="1327"/>
    <cellStyle name="Normal 3 3 2 3 4 2 2" xfId="3079"/>
    <cellStyle name="Normal 3 3 2 3 4 2 2 2" xfId="6677"/>
    <cellStyle name="Normal 3 3 2 3 4 2 2 2 2" xfId="13873"/>
    <cellStyle name="Normal 3 3 2 3 4 2 2 3" xfId="10275"/>
    <cellStyle name="Normal 3 3 2 3 4 2 3" xfId="4925"/>
    <cellStyle name="Normal 3 3 2 3 4 2 3 2" xfId="12121"/>
    <cellStyle name="Normal 3 3 2 3 4 2 4" xfId="8523"/>
    <cellStyle name="Normal 3 3 2 3 4 3" xfId="2203"/>
    <cellStyle name="Normal 3 3 2 3 4 3 2" xfId="5801"/>
    <cellStyle name="Normal 3 3 2 3 4 3 2 2" xfId="12997"/>
    <cellStyle name="Normal 3 3 2 3 4 3 3" xfId="9399"/>
    <cellStyle name="Normal 3 3 2 3 4 4" xfId="4049"/>
    <cellStyle name="Normal 3 3 2 3 4 4 2" xfId="11245"/>
    <cellStyle name="Normal 3 3 2 3 4 5" xfId="7647"/>
    <cellStyle name="Normal 3 3 2 3 5" xfId="743"/>
    <cellStyle name="Normal 3 3 2 3 5 2" xfId="1619"/>
    <cellStyle name="Normal 3 3 2 3 5 2 2" xfId="3371"/>
    <cellStyle name="Normal 3 3 2 3 5 2 2 2" xfId="6969"/>
    <cellStyle name="Normal 3 3 2 3 5 2 2 2 2" xfId="14165"/>
    <cellStyle name="Normal 3 3 2 3 5 2 2 3" xfId="10567"/>
    <cellStyle name="Normal 3 3 2 3 5 2 3" xfId="5217"/>
    <cellStyle name="Normal 3 3 2 3 5 2 3 2" xfId="12413"/>
    <cellStyle name="Normal 3 3 2 3 5 2 4" xfId="8815"/>
    <cellStyle name="Normal 3 3 2 3 5 3" xfId="2495"/>
    <cellStyle name="Normal 3 3 2 3 5 3 2" xfId="6093"/>
    <cellStyle name="Normal 3 3 2 3 5 3 2 2" xfId="13289"/>
    <cellStyle name="Normal 3 3 2 3 5 3 3" xfId="9691"/>
    <cellStyle name="Normal 3 3 2 3 5 4" xfId="4341"/>
    <cellStyle name="Normal 3 3 2 3 5 4 2" xfId="11537"/>
    <cellStyle name="Normal 3 3 2 3 5 5" xfId="7939"/>
    <cellStyle name="Normal 3 3 2 3 6" xfId="1035"/>
    <cellStyle name="Normal 3 3 2 3 6 2" xfId="2787"/>
    <cellStyle name="Normal 3 3 2 3 6 2 2" xfId="6385"/>
    <cellStyle name="Normal 3 3 2 3 6 2 2 2" xfId="13581"/>
    <cellStyle name="Normal 3 3 2 3 6 2 3" xfId="9983"/>
    <cellStyle name="Normal 3 3 2 3 6 3" xfId="4633"/>
    <cellStyle name="Normal 3 3 2 3 6 3 2" xfId="11829"/>
    <cellStyle name="Normal 3 3 2 3 6 4" xfId="8231"/>
    <cellStyle name="Normal 3 3 2 3 7" xfId="1911"/>
    <cellStyle name="Normal 3 3 2 3 7 2" xfId="5509"/>
    <cellStyle name="Normal 3 3 2 3 7 2 2" xfId="12705"/>
    <cellStyle name="Normal 3 3 2 3 7 3" xfId="9107"/>
    <cellStyle name="Normal 3 3 2 3 8" xfId="3677"/>
    <cellStyle name="Normal 3 3 2 3 8 2" xfId="7275"/>
    <cellStyle name="Normal 3 3 2 3 8 2 2" xfId="14471"/>
    <cellStyle name="Normal 3 3 2 3 8 3" xfId="10873"/>
    <cellStyle name="Normal 3 3 2 3 9" xfId="3757"/>
    <cellStyle name="Normal 3 3 2 3 9 2" xfId="10953"/>
    <cellStyle name="Normal 3 3 2 4" xfId="85"/>
    <cellStyle name="Normal 3 3 2 4 10" xfId="7377"/>
    <cellStyle name="Normal 3 3 2 4 11" xfId="172"/>
    <cellStyle name="Normal 3 3 2 4 2" xfId="257"/>
    <cellStyle name="Normal 3 3 2 4 2 2" xfId="404"/>
    <cellStyle name="Normal 3 3 2 4 2 2 2" xfId="696"/>
    <cellStyle name="Normal 3 3 2 4 2 2 2 2" xfId="1575"/>
    <cellStyle name="Normal 3 3 2 4 2 2 2 2 2" xfId="3327"/>
    <cellStyle name="Normal 3 3 2 4 2 2 2 2 2 2" xfId="6925"/>
    <cellStyle name="Normal 3 3 2 4 2 2 2 2 2 2 2" xfId="14121"/>
    <cellStyle name="Normal 3 3 2 4 2 2 2 2 2 3" xfId="10523"/>
    <cellStyle name="Normal 3 3 2 4 2 2 2 2 3" xfId="5173"/>
    <cellStyle name="Normal 3 3 2 4 2 2 2 2 3 2" xfId="12369"/>
    <cellStyle name="Normal 3 3 2 4 2 2 2 2 4" xfId="8771"/>
    <cellStyle name="Normal 3 3 2 4 2 2 2 3" xfId="2451"/>
    <cellStyle name="Normal 3 3 2 4 2 2 2 3 2" xfId="6049"/>
    <cellStyle name="Normal 3 3 2 4 2 2 2 3 2 2" xfId="13245"/>
    <cellStyle name="Normal 3 3 2 4 2 2 2 3 3" xfId="9647"/>
    <cellStyle name="Normal 3 3 2 4 2 2 2 4" xfId="4297"/>
    <cellStyle name="Normal 3 3 2 4 2 2 2 4 2" xfId="11493"/>
    <cellStyle name="Normal 3 3 2 4 2 2 2 5" xfId="7895"/>
    <cellStyle name="Normal 3 3 2 4 2 2 3" xfId="991"/>
    <cellStyle name="Normal 3 3 2 4 2 2 3 2" xfId="1867"/>
    <cellStyle name="Normal 3 3 2 4 2 2 3 2 2" xfId="3619"/>
    <cellStyle name="Normal 3 3 2 4 2 2 3 2 2 2" xfId="7217"/>
    <cellStyle name="Normal 3 3 2 4 2 2 3 2 2 2 2" xfId="14413"/>
    <cellStyle name="Normal 3 3 2 4 2 2 3 2 2 3" xfId="10815"/>
    <cellStyle name="Normal 3 3 2 4 2 2 3 2 3" xfId="5465"/>
    <cellStyle name="Normal 3 3 2 4 2 2 3 2 3 2" xfId="12661"/>
    <cellStyle name="Normal 3 3 2 4 2 2 3 2 4" xfId="9063"/>
    <cellStyle name="Normal 3 3 2 4 2 2 3 3" xfId="2743"/>
    <cellStyle name="Normal 3 3 2 4 2 2 3 3 2" xfId="6341"/>
    <cellStyle name="Normal 3 3 2 4 2 2 3 3 2 2" xfId="13537"/>
    <cellStyle name="Normal 3 3 2 4 2 2 3 3 3" xfId="9939"/>
    <cellStyle name="Normal 3 3 2 4 2 2 3 4" xfId="4589"/>
    <cellStyle name="Normal 3 3 2 4 2 2 3 4 2" xfId="11785"/>
    <cellStyle name="Normal 3 3 2 4 2 2 3 5" xfId="8187"/>
    <cellStyle name="Normal 3 3 2 4 2 2 4" xfId="1283"/>
    <cellStyle name="Normal 3 3 2 4 2 2 4 2" xfId="3035"/>
    <cellStyle name="Normal 3 3 2 4 2 2 4 2 2" xfId="6633"/>
    <cellStyle name="Normal 3 3 2 4 2 2 4 2 2 2" xfId="13829"/>
    <cellStyle name="Normal 3 3 2 4 2 2 4 2 3" xfId="10231"/>
    <cellStyle name="Normal 3 3 2 4 2 2 4 3" xfId="4881"/>
    <cellStyle name="Normal 3 3 2 4 2 2 4 3 2" xfId="12077"/>
    <cellStyle name="Normal 3 3 2 4 2 2 4 4" xfId="8479"/>
    <cellStyle name="Normal 3 3 2 4 2 2 5" xfId="2159"/>
    <cellStyle name="Normal 3 3 2 4 2 2 5 2" xfId="5757"/>
    <cellStyle name="Normal 3 3 2 4 2 2 5 2 2" xfId="12953"/>
    <cellStyle name="Normal 3 3 2 4 2 2 5 3" xfId="9355"/>
    <cellStyle name="Normal 3 3 2 4 2 2 6" xfId="4005"/>
    <cellStyle name="Normal 3 3 2 4 2 2 6 2" xfId="11201"/>
    <cellStyle name="Normal 3 3 2 4 2 2 7" xfId="7603"/>
    <cellStyle name="Normal 3 3 2 4 2 3" xfId="550"/>
    <cellStyle name="Normal 3 3 2 4 2 3 2" xfId="1429"/>
    <cellStyle name="Normal 3 3 2 4 2 3 2 2" xfId="3181"/>
    <cellStyle name="Normal 3 3 2 4 2 3 2 2 2" xfId="6779"/>
    <cellStyle name="Normal 3 3 2 4 2 3 2 2 2 2" xfId="13975"/>
    <cellStyle name="Normal 3 3 2 4 2 3 2 2 3" xfId="10377"/>
    <cellStyle name="Normal 3 3 2 4 2 3 2 3" xfId="5027"/>
    <cellStyle name="Normal 3 3 2 4 2 3 2 3 2" xfId="12223"/>
    <cellStyle name="Normal 3 3 2 4 2 3 2 4" xfId="8625"/>
    <cellStyle name="Normal 3 3 2 4 2 3 3" xfId="2305"/>
    <cellStyle name="Normal 3 3 2 4 2 3 3 2" xfId="5903"/>
    <cellStyle name="Normal 3 3 2 4 2 3 3 2 2" xfId="13099"/>
    <cellStyle name="Normal 3 3 2 4 2 3 3 3" xfId="9501"/>
    <cellStyle name="Normal 3 3 2 4 2 3 4" xfId="4151"/>
    <cellStyle name="Normal 3 3 2 4 2 3 4 2" xfId="11347"/>
    <cellStyle name="Normal 3 3 2 4 2 3 5" xfId="7749"/>
    <cellStyle name="Normal 3 3 2 4 2 4" xfId="845"/>
    <cellStyle name="Normal 3 3 2 4 2 4 2" xfId="1721"/>
    <cellStyle name="Normal 3 3 2 4 2 4 2 2" xfId="3473"/>
    <cellStyle name="Normal 3 3 2 4 2 4 2 2 2" xfId="7071"/>
    <cellStyle name="Normal 3 3 2 4 2 4 2 2 2 2" xfId="14267"/>
    <cellStyle name="Normal 3 3 2 4 2 4 2 2 3" xfId="10669"/>
    <cellStyle name="Normal 3 3 2 4 2 4 2 3" xfId="5319"/>
    <cellStyle name="Normal 3 3 2 4 2 4 2 3 2" xfId="12515"/>
    <cellStyle name="Normal 3 3 2 4 2 4 2 4" xfId="8917"/>
    <cellStyle name="Normal 3 3 2 4 2 4 3" xfId="2597"/>
    <cellStyle name="Normal 3 3 2 4 2 4 3 2" xfId="6195"/>
    <cellStyle name="Normal 3 3 2 4 2 4 3 2 2" xfId="13391"/>
    <cellStyle name="Normal 3 3 2 4 2 4 3 3" xfId="9793"/>
    <cellStyle name="Normal 3 3 2 4 2 4 4" xfId="4443"/>
    <cellStyle name="Normal 3 3 2 4 2 4 4 2" xfId="11639"/>
    <cellStyle name="Normal 3 3 2 4 2 4 5" xfId="8041"/>
    <cellStyle name="Normal 3 3 2 4 2 5" xfId="1137"/>
    <cellStyle name="Normal 3 3 2 4 2 5 2" xfId="2889"/>
    <cellStyle name="Normal 3 3 2 4 2 5 2 2" xfId="6487"/>
    <cellStyle name="Normal 3 3 2 4 2 5 2 2 2" xfId="13683"/>
    <cellStyle name="Normal 3 3 2 4 2 5 2 3" xfId="10085"/>
    <cellStyle name="Normal 3 3 2 4 2 5 3" xfId="4735"/>
    <cellStyle name="Normal 3 3 2 4 2 5 3 2" xfId="11931"/>
    <cellStyle name="Normal 3 3 2 4 2 5 4" xfId="8333"/>
    <cellStyle name="Normal 3 3 2 4 2 6" xfId="2013"/>
    <cellStyle name="Normal 3 3 2 4 2 6 2" xfId="5611"/>
    <cellStyle name="Normal 3 3 2 4 2 6 2 2" xfId="12807"/>
    <cellStyle name="Normal 3 3 2 4 2 6 3" xfId="9209"/>
    <cellStyle name="Normal 3 3 2 4 2 7" xfId="3859"/>
    <cellStyle name="Normal 3 3 2 4 2 7 2" xfId="11055"/>
    <cellStyle name="Normal 3 3 2 4 2 8" xfId="7457"/>
    <cellStyle name="Normal 3 3 2 4 3" xfId="324"/>
    <cellStyle name="Normal 3 3 2 4 3 2" xfId="616"/>
    <cellStyle name="Normal 3 3 2 4 3 2 2" xfId="1495"/>
    <cellStyle name="Normal 3 3 2 4 3 2 2 2" xfId="3247"/>
    <cellStyle name="Normal 3 3 2 4 3 2 2 2 2" xfId="6845"/>
    <cellStyle name="Normal 3 3 2 4 3 2 2 2 2 2" xfId="14041"/>
    <cellStyle name="Normal 3 3 2 4 3 2 2 2 3" xfId="10443"/>
    <cellStyle name="Normal 3 3 2 4 3 2 2 3" xfId="5093"/>
    <cellStyle name="Normal 3 3 2 4 3 2 2 3 2" xfId="12289"/>
    <cellStyle name="Normal 3 3 2 4 3 2 2 4" xfId="8691"/>
    <cellStyle name="Normal 3 3 2 4 3 2 3" xfId="2371"/>
    <cellStyle name="Normal 3 3 2 4 3 2 3 2" xfId="5969"/>
    <cellStyle name="Normal 3 3 2 4 3 2 3 2 2" xfId="13165"/>
    <cellStyle name="Normal 3 3 2 4 3 2 3 3" xfId="9567"/>
    <cellStyle name="Normal 3 3 2 4 3 2 4" xfId="4217"/>
    <cellStyle name="Normal 3 3 2 4 3 2 4 2" xfId="11413"/>
    <cellStyle name="Normal 3 3 2 4 3 2 5" xfId="7815"/>
    <cellStyle name="Normal 3 3 2 4 3 3" xfId="911"/>
    <cellStyle name="Normal 3 3 2 4 3 3 2" xfId="1787"/>
    <cellStyle name="Normal 3 3 2 4 3 3 2 2" xfId="3539"/>
    <cellStyle name="Normal 3 3 2 4 3 3 2 2 2" xfId="7137"/>
    <cellStyle name="Normal 3 3 2 4 3 3 2 2 2 2" xfId="14333"/>
    <cellStyle name="Normal 3 3 2 4 3 3 2 2 3" xfId="10735"/>
    <cellStyle name="Normal 3 3 2 4 3 3 2 3" xfId="5385"/>
    <cellStyle name="Normal 3 3 2 4 3 3 2 3 2" xfId="12581"/>
    <cellStyle name="Normal 3 3 2 4 3 3 2 4" xfId="8983"/>
    <cellStyle name="Normal 3 3 2 4 3 3 3" xfId="2663"/>
    <cellStyle name="Normal 3 3 2 4 3 3 3 2" xfId="6261"/>
    <cellStyle name="Normal 3 3 2 4 3 3 3 2 2" xfId="13457"/>
    <cellStyle name="Normal 3 3 2 4 3 3 3 3" xfId="9859"/>
    <cellStyle name="Normal 3 3 2 4 3 3 4" xfId="4509"/>
    <cellStyle name="Normal 3 3 2 4 3 3 4 2" xfId="11705"/>
    <cellStyle name="Normal 3 3 2 4 3 3 5" xfId="8107"/>
    <cellStyle name="Normal 3 3 2 4 3 4" xfId="1203"/>
    <cellStyle name="Normal 3 3 2 4 3 4 2" xfId="2955"/>
    <cellStyle name="Normal 3 3 2 4 3 4 2 2" xfId="6553"/>
    <cellStyle name="Normal 3 3 2 4 3 4 2 2 2" xfId="13749"/>
    <cellStyle name="Normal 3 3 2 4 3 4 2 3" xfId="10151"/>
    <cellStyle name="Normal 3 3 2 4 3 4 3" xfId="4801"/>
    <cellStyle name="Normal 3 3 2 4 3 4 3 2" xfId="11997"/>
    <cellStyle name="Normal 3 3 2 4 3 4 4" xfId="8399"/>
    <cellStyle name="Normal 3 3 2 4 3 5" xfId="2079"/>
    <cellStyle name="Normal 3 3 2 4 3 5 2" xfId="5677"/>
    <cellStyle name="Normal 3 3 2 4 3 5 2 2" xfId="12873"/>
    <cellStyle name="Normal 3 3 2 4 3 5 3" xfId="9275"/>
    <cellStyle name="Normal 3 3 2 4 3 6" xfId="3925"/>
    <cellStyle name="Normal 3 3 2 4 3 6 2" xfId="11121"/>
    <cellStyle name="Normal 3 3 2 4 3 7" xfId="7523"/>
    <cellStyle name="Normal 3 3 2 4 4" xfId="470"/>
    <cellStyle name="Normal 3 3 2 4 4 2" xfId="1349"/>
    <cellStyle name="Normal 3 3 2 4 4 2 2" xfId="3101"/>
    <cellStyle name="Normal 3 3 2 4 4 2 2 2" xfId="6699"/>
    <cellStyle name="Normal 3 3 2 4 4 2 2 2 2" xfId="13895"/>
    <cellStyle name="Normal 3 3 2 4 4 2 2 3" xfId="10297"/>
    <cellStyle name="Normal 3 3 2 4 4 2 3" xfId="4947"/>
    <cellStyle name="Normal 3 3 2 4 4 2 3 2" xfId="12143"/>
    <cellStyle name="Normal 3 3 2 4 4 2 4" xfId="8545"/>
    <cellStyle name="Normal 3 3 2 4 4 3" xfId="2225"/>
    <cellStyle name="Normal 3 3 2 4 4 3 2" xfId="5823"/>
    <cellStyle name="Normal 3 3 2 4 4 3 2 2" xfId="13019"/>
    <cellStyle name="Normal 3 3 2 4 4 3 3" xfId="9421"/>
    <cellStyle name="Normal 3 3 2 4 4 4" xfId="4071"/>
    <cellStyle name="Normal 3 3 2 4 4 4 2" xfId="11267"/>
    <cellStyle name="Normal 3 3 2 4 4 5" xfId="7669"/>
    <cellStyle name="Normal 3 3 2 4 5" xfId="765"/>
    <cellStyle name="Normal 3 3 2 4 5 2" xfId="1641"/>
    <cellStyle name="Normal 3 3 2 4 5 2 2" xfId="3393"/>
    <cellStyle name="Normal 3 3 2 4 5 2 2 2" xfId="6991"/>
    <cellStyle name="Normal 3 3 2 4 5 2 2 2 2" xfId="14187"/>
    <cellStyle name="Normal 3 3 2 4 5 2 2 3" xfId="10589"/>
    <cellStyle name="Normal 3 3 2 4 5 2 3" xfId="5239"/>
    <cellStyle name="Normal 3 3 2 4 5 2 3 2" xfId="12435"/>
    <cellStyle name="Normal 3 3 2 4 5 2 4" xfId="8837"/>
    <cellStyle name="Normal 3 3 2 4 5 3" xfId="2517"/>
    <cellStyle name="Normal 3 3 2 4 5 3 2" xfId="6115"/>
    <cellStyle name="Normal 3 3 2 4 5 3 2 2" xfId="13311"/>
    <cellStyle name="Normal 3 3 2 4 5 3 3" xfId="9713"/>
    <cellStyle name="Normal 3 3 2 4 5 4" xfId="4363"/>
    <cellStyle name="Normal 3 3 2 4 5 4 2" xfId="11559"/>
    <cellStyle name="Normal 3 3 2 4 5 5" xfId="7961"/>
    <cellStyle name="Normal 3 3 2 4 6" xfId="1057"/>
    <cellStyle name="Normal 3 3 2 4 6 2" xfId="2809"/>
    <cellStyle name="Normal 3 3 2 4 6 2 2" xfId="6407"/>
    <cellStyle name="Normal 3 3 2 4 6 2 2 2" xfId="13603"/>
    <cellStyle name="Normal 3 3 2 4 6 2 3" xfId="10005"/>
    <cellStyle name="Normal 3 3 2 4 6 3" xfId="4655"/>
    <cellStyle name="Normal 3 3 2 4 6 3 2" xfId="11851"/>
    <cellStyle name="Normal 3 3 2 4 6 4" xfId="8253"/>
    <cellStyle name="Normal 3 3 2 4 7" xfId="1933"/>
    <cellStyle name="Normal 3 3 2 4 7 2" xfId="5531"/>
    <cellStyle name="Normal 3 3 2 4 7 2 2" xfId="12727"/>
    <cellStyle name="Normal 3 3 2 4 7 3" xfId="9129"/>
    <cellStyle name="Normal 3 3 2 4 8" xfId="3699"/>
    <cellStyle name="Normal 3 3 2 4 8 2" xfId="7297"/>
    <cellStyle name="Normal 3 3 2 4 8 2 2" xfId="14493"/>
    <cellStyle name="Normal 3 3 2 4 8 3" xfId="10895"/>
    <cellStyle name="Normal 3 3 2 4 9" xfId="3779"/>
    <cellStyle name="Normal 3 3 2 4 9 2" xfId="10975"/>
    <cellStyle name="Normal 3 3 2 5" xfId="116"/>
    <cellStyle name="Normal 3 3 2 5 10" xfId="202"/>
    <cellStyle name="Normal 3 3 2 5 2" xfId="352"/>
    <cellStyle name="Normal 3 3 2 5 2 2" xfId="644"/>
    <cellStyle name="Normal 3 3 2 5 2 2 2" xfId="1523"/>
    <cellStyle name="Normal 3 3 2 5 2 2 2 2" xfId="3275"/>
    <cellStyle name="Normal 3 3 2 5 2 2 2 2 2" xfId="6873"/>
    <cellStyle name="Normal 3 3 2 5 2 2 2 2 2 2" xfId="14069"/>
    <cellStyle name="Normal 3 3 2 5 2 2 2 2 3" xfId="10471"/>
    <cellStyle name="Normal 3 3 2 5 2 2 2 3" xfId="5121"/>
    <cellStyle name="Normal 3 3 2 5 2 2 2 3 2" xfId="12317"/>
    <cellStyle name="Normal 3 3 2 5 2 2 2 4" xfId="8719"/>
    <cellStyle name="Normal 3 3 2 5 2 2 3" xfId="2399"/>
    <cellStyle name="Normal 3 3 2 5 2 2 3 2" xfId="5997"/>
    <cellStyle name="Normal 3 3 2 5 2 2 3 2 2" xfId="13193"/>
    <cellStyle name="Normal 3 3 2 5 2 2 3 3" xfId="9595"/>
    <cellStyle name="Normal 3 3 2 5 2 2 4" xfId="4245"/>
    <cellStyle name="Normal 3 3 2 5 2 2 4 2" xfId="11441"/>
    <cellStyle name="Normal 3 3 2 5 2 2 5" xfId="7843"/>
    <cellStyle name="Normal 3 3 2 5 2 3" xfId="939"/>
    <cellStyle name="Normal 3 3 2 5 2 3 2" xfId="1815"/>
    <cellStyle name="Normal 3 3 2 5 2 3 2 2" xfId="3567"/>
    <cellStyle name="Normal 3 3 2 5 2 3 2 2 2" xfId="7165"/>
    <cellStyle name="Normal 3 3 2 5 2 3 2 2 2 2" xfId="14361"/>
    <cellStyle name="Normal 3 3 2 5 2 3 2 2 3" xfId="10763"/>
    <cellStyle name="Normal 3 3 2 5 2 3 2 3" xfId="5413"/>
    <cellStyle name="Normal 3 3 2 5 2 3 2 3 2" xfId="12609"/>
    <cellStyle name="Normal 3 3 2 5 2 3 2 4" xfId="9011"/>
    <cellStyle name="Normal 3 3 2 5 2 3 3" xfId="2691"/>
    <cellStyle name="Normal 3 3 2 5 2 3 3 2" xfId="6289"/>
    <cellStyle name="Normal 3 3 2 5 2 3 3 2 2" xfId="13485"/>
    <cellStyle name="Normal 3 3 2 5 2 3 3 3" xfId="9887"/>
    <cellStyle name="Normal 3 3 2 5 2 3 4" xfId="4537"/>
    <cellStyle name="Normal 3 3 2 5 2 3 4 2" xfId="11733"/>
    <cellStyle name="Normal 3 3 2 5 2 3 5" xfId="8135"/>
    <cellStyle name="Normal 3 3 2 5 2 4" xfId="1231"/>
    <cellStyle name="Normal 3 3 2 5 2 4 2" xfId="2983"/>
    <cellStyle name="Normal 3 3 2 5 2 4 2 2" xfId="6581"/>
    <cellStyle name="Normal 3 3 2 5 2 4 2 2 2" xfId="13777"/>
    <cellStyle name="Normal 3 3 2 5 2 4 2 3" xfId="10179"/>
    <cellStyle name="Normal 3 3 2 5 2 4 3" xfId="4829"/>
    <cellStyle name="Normal 3 3 2 5 2 4 3 2" xfId="12025"/>
    <cellStyle name="Normal 3 3 2 5 2 4 4" xfId="8427"/>
    <cellStyle name="Normal 3 3 2 5 2 5" xfId="2107"/>
    <cellStyle name="Normal 3 3 2 5 2 5 2" xfId="5705"/>
    <cellStyle name="Normal 3 3 2 5 2 5 2 2" xfId="12901"/>
    <cellStyle name="Normal 3 3 2 5 2 5 3" xfId="9303"/>
    <cellStyle name="Normal 3 3 2 5 2 6" xfId="3953"/>
    <cellStyle name="Normal 3 3 2 5 2 6 2" xfId="11149"/>
    <cellStyle name="Normal 3 3 2 5 2 7" xfId="7551"/>
    <cellStyle name="Normal 3 3 2 5 3" xfId="498"/>
    <cellStyle name="Normal 3 3 2 5 3 2" xfId="1377"/>
    <cellStyle name="Normal 3 3 2 5 3 2 2" xfId="3129"/>
    <cellStyle name="Normal 3 3 2 5 3 2 2 2" xfId="6727"/>
    <cellStyle name="Normal 3 3 2 5 3 2 2 2 2" xfId="13923"/>
    <cellStyle name="Normal 3 3 2 5 3 2 2 3" xfId="10325"/>
    <cellStyle name="Normal 3 3 2 5 3 2 3" xfId="4975"/>
    <cellStyle name="Normal 3 3 2 5 3 2 3 2" xfId="12171"/>
    <cellStyle name="Normal 3 3 2 5 3 2 4" xfId="8573"/>
    <cellStyle name="Normal 3 3 2 5 3 3" xfId="2253"/>
    <cellStyle name="Normal 3 3 2 5 3 3 2" xfId="5851"/>
    <cellStyle name="Normal 3 3 2 5 3 3 2 2" xfId="13047"/>
    <cellStyle name="Normal 3 3 2 5 3 3 3" xfId="9449"/>
    <cellStyle name="Normal 3 3 2 5 3 4" xfId="4099"/>
    <cellStyle name="Normal 3 3 2 5 3 4 2" xfId="11295"/>
    <cellStyle name="Normal 3 3 2 5 3 5" xfId="7697"/>
    <cellStyle name="Normal 3 3 2 5 4" xfId="793"/>
    <cellStyle name="Normal 3 3 2 5 4 2" xfId="1669"/>
    <cellStyle name="Normal 3 3 2 5 4 2 2" xfId="3421"/>
    <cellStyle name="Normal 3 3 2 5 4 2 2 2" xfId="7019"/>
    <cellStyle name="Normal 3 3 2 5 4 2 2 2 2" xfId="14215"/>
    <cellStyle name="Normal 3 3 2 5 4 2 2 3" xfId="10617"/>
    <cellStyle name="Normal 3 3 2 5 4 2 3" xfId="5267"/>
    <cellStyle name="Normal 3 3 2 5 4 2 3 2" xfId="12463"/>
    <cellStyle name="Normal 3 3 2 5 4 2 4" xfId="8865"/>
    <cellStyle name="Normal 3 3 2 5 4 3" xfId="2545"/>
    <cellStyle name="Normal 3 3 2 5 4 3 2" xfId="6143"/>
    <cellStyle name="Normal 3 3 2 5 4 3 2 2" xfId="13339"/>
    <cellStyle name="Normal 3 3 2 5 4 3 3" xfId="9741"/>
    <cellStyle name="Normal 3 3 2 5 4 4" xfId="4391"/>
    <cellStyle name="Normal 3 3 2 5 4 4 2" xfId="11587"/>
    <cellStyle name="Normal 3 3 2 5 4 5" xfId="7989"/>
    <cellStyle name="Normal 3 3 2 5 5" xfId="1085"/>
    <cellStyle name="Normal 3 3 2 5 5 2" xfId="2837"/>
    <cellStyle name="Normal 3 3 2 5 5 2 2" xfId="6435"/>
    <cellStyle name="Normal 3 3 2 5 5 2 2 2" xfId="13631"/>
    <cellStyle name="Normal 3 3 2 5 5 2 3" xfId="10033"/>
    <cellStyle name="Normal 3 3 2 5 5 3" xfId="4683"/>
    <cellStyle name="Normal 3 3 2 5 5 3 2" xfId="11879"/>
    <cellStyle name="Normal 3 3 2 5 5 4" xfId="8281"/>
    <cellStyle name="Normal 3 3 2 5 6" xfId="1961"/>
    <cellStyle name="Normal 3 3 2 5 6 2" xfId="5559"/>
    <cellStyle name="Normal 3 3 2 5 6 2 2" xfId="12755"/>
    <cellStyle name="Normal 3 3 2 5 6 3" xfId="9157"/>
    <cellStyle name="Normal 3 3 2 5 7" xfId="3727"/>
    <cellStyle name="Normal 3 3 2 5 7 2" xfId="7325"/>
    <cellStyle name="Normal 3 3 2 5 7 2 2" xfId="14521"/>
    <cellStyle name="Normal 3 3 2 5 7 3" xfId="10923"/>
    <cellStyle name="Normal 3 3 2 5 8" xfId="3807"/>
    <cellStyle name="Normal 3 3 2 5 8 2" xfId="11003"/>
    <cellStyle name="Normal 3 3 2 5 9" xfId="7405"/>
    <cellStyle name="Normal 3 3 2 6" xfId="35"/>
    <cellStyle name="Normal 3 3 2 6 10" xfId="210"/>
    <cellStyle name="Normal 3 3 2 6 2" xfId="360"/>
    <cellStyle name="Normal 3 3 2 6 2 2" xfId="652"/>
    <cellStyle name="Normal 3 3 2 6 2 2 2" xfId="1531"/>
    <cellStyle name="Normal 3 3 2 6 2 2 2 2" xfId="3283"/>
    <cellStyle name="Normal 3 3 2 6 2 2 2 2 2" xfId="6881"/>
    <cellStyle name="Normal 3 3 2 6 2 2 2 2 2 2" xfId="14077"/>
    <cellStyle name="Normal 3 3 2 6 2 2 2 2 3" xfId="10479"/>
    <cellStyle name="Normal 3 3 2 6 2 2 2 3" xfId="5129"/>
    <cellStyle name="Normal 3 3 2 6 2 2 2 3 2" xfId="12325"/>
    <cellStyle name="Normal 3 3 2 6 2 2 2 4" xfId="8727"/>
    <cellStyle name="Normal 3 3 2 6 2 2 3" xfId="2407"/>
    <cellStyle name="Normal 3 3 2 6 2 2 3 2" xfId="6005"/>
    <cellStyle name="Normal 3 3 2 6 2 2 3 2 2" xfId="13201"/>
    <cellStyle name="Normal 3 3 2 6 2 2 3 3" xfId="9603"/>
    <cellStyle name="Normal 3 3 2 6 2 2 4" xfId="4253"/>
    <cellStyle name="Normal 3 3 2 6 2 2 4 2" xfId="11449"/>
    <cellStyle name="Normal 3 3 2 6 2 2 5" xfId="7851"/>
    <cellStyle name="Normal 3 3 2 6 2 3" xfId="947"/>
    <cellStyle name="Normal 3 3 2 6 2 3 2" xfId="1823"/>
    <cellStyle name="Normal 3 3 2 6 2 3 2 2" xfId="3575"/>
    <cellStyle name="Normal 3 3 2 6 2 3 2 2 2" xfId="7173"/>
    <cellStyle name="Normal 3 3 2 6 2 3 2 2 2 2" xfId="14369"/>
    <cellStyle name="Normal 3 3 2 6 2 3 2 2 3" xfId="10771"/>
    <cellStyle name="Normal 3 3 2 6 2 3 2 3" xfId="5421"/>
    <cellStyle name="Normal 3 3 2 6 2 3 2 3 2" xfId="12617"/>
    <cellStyle name="Normal 3 3 2 6 2 3 2 4" xfId="9019"/>
    <cellStyle name="Normal 3 3 2 6 2 3 3" xfId="2699"/>
    <cellStyle name="Normal 3 3 2 6 2 3 3 2" xfId="6297"/>
    <cellStyle name="Normal 3 3 2 6 2 3 3 2 2" xfId="13493"/>
    <cellStyle name="Normal 3 3 2 6 2 3 3 3" xfId="9895"/>
    <cellStyle name="Normal 3 3 2 6 2 3 4" xfId="4545"/>
    <cellStyle name="Normal 3 3 2 6 2 3 4 2" xfId="11741"/>
    <cellStyle name="Normal 3 3 2 6 2 3 5" xfId="8143"/>
    <cellStyle name="Normal 3 3 2 6 2 4" xfId="1239"/>
    <cellStyle name="Normal 3 3 2 6 2 4 2" xfId="2991"/>
    <cellStyle name="Normal 3 3 2 6 2 4 2 2" xfId="6589"/>
    <cellStyle name="Normal 3 3 2 6 2 4 2 2 2" xfId="13785"/>
    <cellStyle name="Normal 3 3 2 6 2 4 2 3" xfId="10187"/>
    <cellStyle name="Normal 3 3 2 6 2 4 3" xfId="4837"/>
    <cellStyle name="Normal 3 3 2 6 2 4 3 2" xfId="12033"/>
    <cellStyle name="Normal 3 3 2 6 2 4 4" xfId="8435"/>
    <cellStyle name="Normal 3 3 2 6 2 5" xfId="2115"/>
    <cellStyle name="Normal 3 3 2 6 2 5 2" xfId="5713"/>
    <cellStyle name="Normal 3 3 2 6 2 5 2 2" xfId="12909"/>
    <cellStyle name="Normal 3 3 2 6 2 5 3" xfId="9311"/>
    <cellStyle name="Normal 3 3 2 6 2 6" xfId="3961"/>
    <cellStyle name="Normal 3 3 2 6 2 6 2" xfId="11157"/>
    <cellStyle name="Normal 3 3 2 6 2 7" xfId="7559"/>
    <cellStyle name="Normal 3 3 2 6 3" xfId="506"/>
    <cellStyle name="Normal 3 3 2 6 3 2" xfId="1385"/>
    <cellStyle name="Normal 3 3 2 6 3 2 2" xfId="3137"/>
    <cellStyle name="Normal 3 3 2 6 3 2 2 2" xfId="6735"/>
    <cellStyle name="Normal 3 3 2 6 3 2 2 2 2" xfId="13931"/>
    <cellStyle name="Normal 3 3 2 6 3 2 2 3" xfId="10333"/>
    <cellStyle name="Normal 3 3 2 6 3 2 3" xfId="4983"/>
    <cellStyle name="Normal 3 3 2 6 3 2 3 2" xfId="12179"/>
    <cellStyle name="Normal 3 3 2 6 3 2 4" xfId="8581"/>
    <cellStyle name="Normal 3 3 2 6 3 3" xfId="2261"/>
    <cellStyle name="Normal 3 3 2 6 3 3 2" xfId="5859"/>
    <cellStyle name="Normal 3 3 2 6 3 3 2 2" xfId="13055"/>
    <cellStyle name="Normal 3 3 2 6 3 3 3" xfId="9457"/>
    <cellStyle name="Normal 3 3 2 6 3 4" xfId="4107"/>
    <cellStyle name="Normal 3 3 2 6 3 4 2" xfId="11303"/>
    <cellStyle name="Normal 3 3 2 6 3 5" xfId="7705"/>
    <cellStyle name="Normal 3 3 2 6 4" xfId="801"/>
    <cellStyle name="Normal 3 3 2 6 4 2" xfId="1677"/>
    <cellStyle name="Normal 3 3 2 6 4 2 2" xfId="3429"/>
    <cellStyle name="Normal 3 3 2 6 4 2 2 2" xfId="7027"/>
    <cellStyle name="Normal 3 3 2 6 4 2 2 2 2" xfId="14223"/>
    <cellStyle name="Normal 3 3 2 6 4 2 2 3" xfId="10625"/>
    <cellStyle name="Normal 3 3 2 6 4 2 3" xfId="5275"/>
    <cellStyle name="Normal 3 3 2 6 4 2 3 2" xfId="12471"/>
    <cellStyle name="Normal 3 3 2 6 4 2 4" xfId="8873"/>
    <cellStyle name="Normal 3 3 2 6 4 3" xfId="2553"/>
    <cellStyle name="Normal 3 3 2 6 4 3 2" xfId="6151"/>
    <cellStyle name="Normal 3 3 2 6 4 3 2 2" xfId="13347"/>
    <cellStyle name="Normal 3 3 2 6 4 3 3" xfId="9749"/>
    <cellStyle name="Normal 3 3 2 6 4 4" xfId="4399"/>
    <cellStyle name="Normal 3 3 2 6 4 4 2" xfId="11595"/>
    <cellStyle name="Normal 3 3 2 6 4 5" xfId="7997"/>
    <cellStyle name="Normal 3 3 2 6 5" xfId="1093"/>
    <cellStyle name="Normal 3 3 2 6 5 2" xfId="2845"/>
    <cellStyle name="Normal 3 3 2 6 5 2 2" xfId="6443"/>
    <cellStyle name="Normal 3 3 2 6 5 2 2 2" xfId="13639"/>
    <cellStyle name="Normal 3 3 2 6 5 2 3" xfId="10041"/>
    <cellStyle name="Normal 3 3 2 6 5 3" xfId="4691"/>
    <cellStyle name="Normal 3 3 2 6 5 3 2" xfId="11887"/>
    <cellStyle name="Normal 3 3 2 6 5 4" xfId="8289"/>
    <cellStyle name="Normal 3 3 2 6 6" xfId="1969"/>
    <cellStyle name="Normal 3 3 2 6 6 2" xfId="5567"/>
    <cellStyle name="Normal 3 3 2 6 6 2 2" xfId="12763"/>
    <cellStyle name="Normal 3 3 2 6 6 3" xfId="9165"/>
    <cellStyle name="Normal 3 3 2 6 7" xfId="3655"/>
    <cellStyle name="Normal 3 3 2 6 7 2" xfId="7253"/>
    <cellStyle name="Normal 3 3 2 6 7 2 2" xfId="14449"/>
    <cellStyle name="Normal 3 3 2 6 7 3" xfId="10851"/>
    <cellStyle name="Normal 3 3 2 6 8" xfId="3815"/>
    <cellStyle name="Normal 3 3 2 6 8 2" xfId="11011"/>
    <cellStyle name="Normal 3 3 2 6 9" xfId="7413"/>
    <cellStyle name="Normal 3 3 2 7" xfId="280"/>
    <cellStyle name="Normal 3 3 2 7 2" xfId="572"/>
    <cellStyle name="Normal 3 3 2 7 2 2" xfId="1451"/>
    <cellStyle name="Normal 3 3 2 7 2 2 2" xfId="3203"/>
    <cellStyle name="Normal 3 3 2 7 2 2 2 2" xfId="6801"/>
    <cellStyle name="Normal 3 3 2 7 2 2 2 2 2" xfId="13997"/>
    <cellStyle name="Normal 3 3 2 7 2 2 2 3" xfId="10399"/>
    <cellStyle name="Normal 3 3 2 7 2 2 3" xfId="5049"/>
    <cellStyle name="Normal 3 3 2 7 2 2 3 2" xfId="12245"/>
    <cellStyle name="Normal 3 3 2 7 2 2 4" xfId="8647"/>
    <cellStyle name="Normal 3 3 2 7 2 3" xfId="2327"/>
    <cellStyle name="Normal 3 3 2 7 2 3 2" xfId="5925"/>
    <cellStyle name="Normal 3 3 2 7 2 3 2 2" xfId="13121"/>
    <cellStyle name="Normal 3 3 2 7 2 3 3" xfId="9523"/>
    <cellStyle name="Normal 3 3 2 7 2 4" xfId="4173"/>
    <cellStyle name="Normal 3 3 2 7 2 4 2" xfId="11369"/>
    <cellStyle name="Normal 3 3 2 7 2 5" xfId="7771"/>
    <cellStyle name="Normal 3 3 2 7 3" xfId="867"/>
    <cellStyle name="Normal 3 3 2 7 3 2" xfId="1743"/>
    <cellStyle name="Normal 3 3 2 7 3 2 2" xfId="3495"/>
    <cellStyle name="Normal 3 3 2 7 3 2 2 2" xfId="7093"/>
    <cellStyle name="Normal 3 3 2 7 3 2 2 2 2" xfId="14289"/>
    <cellStyle name="Normal 3 3 2 7 3 2 2 3" xfId="10691"/>
    <cellStyle name="Normal 3 3 2 7 3 2 3" xfId="5341"/>
    <cellStyle name="Normal 3 3 2 7 3 2 3 2" xfId="12537"/>
    <cellStyle name="Normal 3 3 2 7 3 2 4" xfId="8939"/>
    <cellStyle name="Normal 3 3 2 7 3 3" xfId="2619"/>
    <cellStyle name="Normal 3 3 2 7 3 3 2" xfId="6217"/>
    <cellStyle name="Normal 3 3 2 7 3 3 2 2" xfId="13413"/>
    <cellStyle name="Normal 3 3 2 7 3 3 3" xfId="9815"/>
    <cellStyle name="Normal 3 3 2 7 3 4" xfId="4465"/>
    <cellStyle name="Normal 3 3 2 7 3 4 2" xfId="11661"/>
    <cellStyle name="Normal 3 3 2 7 3 5" xfId="8063"/>
    <cellStyle name="Normal 3 3 2 7 4" xfId="1159"/>
    <cellStyle name="Normal 3 3 2 7 4 2" xfId="2911"/>
    <cellStyle name="Normal 3 3 2 7 4 2 2" xfId="6509"/>
    <cellStyle name="Normal 3 3 2 7 4 2 2 2" xfId="13705"/>
    <cellStyle name="Normal 3 3 2 7 4 2 3" xfId="10107"/>
    <cellStyle name="Normal 3 3 2 7 4 3" xfId="4757"/>
    <cellStyle name="Normal 3 3 2 7 4 3 2" xfId="11953"/>
    <cellStyle name="Normal 3 3 2 7 4 4" xfId="8355"/>
    <cellStyle name="Normal 3 3 2 7 5" xfId="2035"/>
    <cellStyle name="Normal 3 3 2 7 5 2" xfId="5633"/>
    <cellStyle name="Normal 3 3 2 7 5 2 2" xfId="12829"/>
    <cellStyle name="Normal 3 3 2 7 5 3" xfId="9231"/>
    <cellStyle name="Normal 3 3 2 7 6" xfId="3881"/>
    <cellStyle name="Normal 3 3 2 7 6 2" xfId="11077"/>
    <cellStyle name="Normal 3 3 2 7 7" xfId="7479"/>
    <cellStyle name="Normal 3 3 2 8" xfId="426"/>
    <cellStyle name="Normal 3 3 2 8 2" xfId="1305"/>
    <cellStyle name="Normal 3 3 2 8 2 2" xfId="3057"/>
    <cellStyle name="Normal 3 3 2 8 2 2 2" xfId="6655"/>
    <cellStyle name="Normal 3 3 2 8 2 2 2 2" xfId="13851"/>
    <cellStyle name="Normal 3 3 2 8 2 2 3" xfId="10253"/>
    <cellStyle name="Normal 3 3 2 8 2 3" xfId="4903"/>
    <cellStyle name="Normal 3 3 2 8 2 3 2" xfId="12099"/>
    <cellStyle name="Normal 3 3 2 8 2 4" xfId="8501"/>
    <cellStyle name="Normal 3 3 2 8 3" xfId="2181"/>
    <cellStyle name="Normal 3 3 2 8 3 2" xfId="5779"/>
    <cellStyle name="Normal 3 3 2 8 3 2 2" xfId="12975"/>
    <cellStyle name="Normal 3 3 2 8 3 3" xfId="9377"/>
    <cellStyle name="Normal 3 3 2 8 4" xfId="4027"/>
    <cellStyle name="Normal 3 3 2 8 4 2" xfId="11223"/>
    <cellStyle name="Normal 3 3 2 8 5" xfId="7625"/>
    <cellStyle name="Normal 3 3 2 9" xfId="721"/>
    <cellStyle name="Normal 3 3 2 9 2" xfId="1597"/>
    <cellStyle name="Normal 3 3 2 9 2 2" xfId="3349"/>
    <cellStyle name="Normal 3 3 2 9 2 2 2" xfId="6947"/>
    <cellStyle name="Normal 3 3 2 9 2 2 2 2" xfId="14143"/>
    <cellStyle name="Normal 3 3 2 9 2 2 3" xfId="10545"/>
    <cellStyle name="Normal 3 3 2 9 2 3" xfId="5195"/>
    <cellStyle name="Normal 3 3 2 9 2 3 2" xfId="12391"/>
    <cellStyle name="Normal 3 3 2 9 2 4" xfId="8793"/>
    <cellStyle name="Normal 3 3 2 9 3" xfId="2473"/>
    <cellStyle name="Normal 3 3 2 9 3 2" xfId="6071"/>
    <cellStyle name="Normal 3 3 2 9 3 2 2" xfId="13267"/>
    <cellStyle name="Normal 3 3 2 9 3 3" xfId="9669"/>
    <cellStyle name="Normal 3 3 2 9 4" xfId="4319"/>
    <cellStyle name="Normal 3 3 2 9 4 2" xfId="11515"/>
    <cellStyle name="Normal 3 3 2 9 5" xfId="7917"/>
    <cellStyle name="Normal 3 3 3" xfId="21"/>
    <cellStyle name="Normal 3 3 3 10" xfId="1899"/>
    <cellStyle name="Normal 3 3 3 10 2" xfId="5497"/>
    <cellStyle name="Normal 3 3 3 10 2 2" xfId="12693"/>
    <cellStyle name="Normal 3 3 3 10 3" xfId="9095"/>
    <cellStyle name="Normal 3 3 3 11" xfId="3643"/>
    <cellStyle name="Normal 3 3 3 11 2" xfId="7241"/>
    <cellStyle name="Normal 3 3 3 11 2 2" xfId="14437"/>
    <cellStyle name="Normal 3 3 3 11 3" xfId="10839"/>
    <cellStyle name="Normal 3 3 3 12" xfId="3745"/>
    <cellStyle name="Normal 3 3 3 12 2" xfId="10941"/>
    <cellStyle name="Normal 3 3 3 13" xfId="7343"/>
    <cellStyle name="Normal 3 3 3 14" xfId="137"/>
    <cellStyle name="Normal 3 3 3 2" xfId="72"/>
    <cellStyle name="Normal 3 3 3 2 10" xfId="7365"/>
    <cellStyle name="Normal 3 3 3 2 11" xfId="159"/>
    <cellStyle name="Normal 3 3 3 2 2" xfId="244"/>
    <cellStyle name="Normal 3 3 3 2 2 2" xfId="392"/>
    <cellStyle name="Normal 3 3 3 2 2 2 2" xfId="684"/>
    <cellStyle name="Normal 3 3 3 2 2 2 2 2" xfId="1563"/>
    <cellStyle name="Normal 3 3 3 2 2 2 2 2 2" xfId="3315"/>
    <cellStyle name="Normal 3 3 3 2 2 2 2 2 2 2" xfId="6913"/>
    <cellStyle name="Normal 3 3 3 2 2 2 2 2 2 2 2" xfId="14109"/>
    <cellStyle name="Normal 3 3 3 2 2 2 2 2 2 3" xfId="10511"/>
    <cellStyle name="Normal 3 3 3 2 2 2 2 2 3" xfId="5161"/>
    <cellStyle name="Normal 3 3 3 2 2 2 2 2 3 2" xfId="12357"/>
    <cellStyle name="Normal 3 3 3 2 2 2 2 2 4" xfId="8759"/>
    <cellStyle name="Normal 3 3 3 2 2 2 2 3" xfId="2439"/>
    <cellStyle name="Normal 3 3 3 2 2 2 2 3 2" xfId="6037"/>
    <cellStyle name="Normal 3 3 3 2 2 2 2 3 2 2" xfId="13233"/>
    <cellStyle name="Normal 3 3 3 2 2 2 2 3 3" xfId="9635"/>
    <cellStyle name="Normal 3 3 3 2 2 2 2 4" xfId="4285"/>
    <cellStyle name="Normal 3 3 3 2 2 2 2 4 2" xfId="11481"/>
    <cellStyle name="Normal 3 3 3 2 2 2 2 5" xfId="7883"/>
    <cellStyle name="Normal 3 3 3 2 2 2 3" xfId="979"/>
    <cellStyle name="Normal 3 3 3 2 2 2 3 2" xfId="1855"/>
    <cellStyle name="Normal 3 3 3 2 2 2 3 2 2" xfId="3607"/>
    <cellStyle name="Normal 3 3 3 2 2 2 3 2 2 2" xfId="7205"/>
    <cellStyle name="Normal 3 3 3 2 2 2 3 2 2 2 2" xfId="14401"/>
    <cellStyle name="Normal 3 3 3 2 2 2 3 2 2 3" xfId="10803"/>
    <cellStyle name="Normal 3 3 3 2 2 2 3 2 3" xfId="5453"/>
    <cellStyle name="Normal 3 3 3 2 2 2 3 2 3 2" xfId="12649"/>
    <cellStyle name="Normal 3 3 3 2 2 2 3 2 4" xfId="9051"/>
    <cellStyle name="Normal 3 3 3 2 2 2 3 3" xfId="2731"/>
    <cellStyle name="Normal 3 3 3 2 2 2 3 3 2" xfId="6329"/>
    <cellStyle name="Normal 3 3 3 2 2 2 3 3 2 2" xfId="13525"/>
    <cellStyle name="Normal 3 3 3 2 2 2 3 3 3" xfId="9927"/>
    <cellStyle name="Normal 3 3 3 2 2 2 3 4" xfId="4577"/>
    <cellStyle name="Normal 3 3 3 2 2 2 3 4 2" xfId="11773"/>
    <cellStyle name="Normal 3 3 3 2 2 2 3 5" xfId="8175"/>
    <cellStyle name="Normal 3 3 3 2 2 2 4" xfId="1271"/>
    <cellStyle name="Normal 3 3 3 2 2 2 4 2" xfId="3023"/>
    <cellStyle name="Normal 3 3 3 2 2 2 4 2 2" xfId="6621"/>
    <cellStyle name="Normal 3 3 3 2 2 2 4 2 2 2" xfId="13817"/>
    <cellStyle name="Normal 3 3 3 2 2 2 4 2 3" xfId="10219"/>
    <cellStyle name="Normal 3 3 3 2 2 2 4 3" xfId="4869"/>
    <cellStyle name="Normal 3 3 3 2 2 2 4 3 2" xfId="12065"/>
    <cellStyle name="Normal 3 3 3 2 2 2 4 4" xfId="8467"/>
    <cellStyle name="Normal 3 3 3 2 2 2 5" xfId="2147"/>
    <cellStyle name="Normal 3 3 3 2 2 2 5 2" xfId="5745"/>
    <cellStyle name="Normal 3 3 3 2 2 2 5 2 2" xfId="12941"/>
    <cellStyle name="Normal 3 3 3 2 2 2 5 3" xfId="9343"/>
    <cellStyle name="Normal 3 3 3 2 2 2 6" xfId="3993"/>
    <cellStyle name="Normal 3 3 3 2 2 2 6 2" xfId="11189"/>
    <cellStyle name="Normal 3 3 3 2 2 2 7" xfId="7591"/>
    <cellStyle name="Normal 3 3 3 2 2 3" xfId="538"/>
    <cellStyle name="Normal 3 3 3 2 2 3 2" xfId="1417"/>
    <cellStyle name="Normal 3 3 3 2 2 3 2 2" xfId="3169"/>
    <cellStyle name="Normal 3 3 3 2 2 3 2 2 2" xfId="6767"/>
    <cellStyle name="Normal 3 3 3 2 2 3 2 2 2 2" xfId="13963"/>
    <cellStyle name="Normal 3 3 3 2 2 3 2 2 3" xfId="10365"/>
    <cellStyle name="Normal 3 3 3 2 2 3 2 3" xfId="5015"/>
    <cellStyle name="Normal 3 3 3 2 2 3 2 3 2" xfId="12211"/>
    <cellStyle name="Normal 3 3 3 2 2 3 2 4" xfId="8613"/>
    <cellStyle name="Normal 3 3 3 2 2 3 3" xfId="2293"/>
    <cellStyle name="Normal 3 3 3 2 2 3 3 2" xfId="5891"/>
    <cellStyle name="Normal 3 3 3 2 2 3 3 2 2" xfId="13087"/>
    <cellStyle name="Normal 3 3 3 2 2 3 3 3" xfId="9489"/>
    <cellStyle name="Normal 3 3 3 2 2 3 4" xfId="4139"/>
    <cellStyle name="Normal 3 3 3 2 2 3 4 2" xfId="11335"/>
    <cellStyle name="Normal 3 3 3 2 2 3 5" xfId="7737"/>
    <cellStyle name="Normal 3 3 3 2 2 4" xfId="833"/>
    <cellStyle name="Normal 3 3 3 2 2 4 2" xfId="1709"/>
    <cellStyle name="Normal 3 3 3 2 2 4 2 2" xfId="3461"/>
    <cellStyle name="Normal 3 3 3 2 2 4 2 2 2" xfId="7059"/>
    <cellStyle name="Normal 3 3 3 2 2 4 2 2 2 2" xfId="14255"/>
    <cellStyle name="Normal 3 3 3 2 2 4 2 2 3" xfId="10657"/>
    <cellStyle name="Normal 3 3 3 2 2 4 2 3" xfId="5307"/>
    <cellStyle name="Normal 3 3 3 2 2 4 2 3 2" xfId="12503"/>
    <cellStyle name="Normal 3 3 3 2 2 4 2 4" xfId="8905"/>
    <cellStyle name="Normal 3 3 3 2 2 4 3" xfId="2585"/>
    <cellStyle name="Normal 3 3 3 2 2 4 3 2" xfId="6183"/>
    <cellStyle name="Normal 3 3 3 2 2 4 3 2 2" xfId="13379"/>
    <cellStyle name="Normal 3 3 3 2 2 4 3 3" xfId="9781"/>
    <cellStyle name="Normal 3 3 3 2 2 4 4" xfId="4431"/>
    <cellStyle name="Normal 3 3 3 2 2 4 4 2" xfId="11627"/>
    <cellStyle name="Normal 3 3 3 2 2 4 5" xfId="8029"/>
    <cellStyle name="Normal 3 3 3 2 2 5" xfId="1125"/>
    <cellStyle name="Normal 3 3 3 2 2 5 2" xfId="2877"/>
    <cellStyle name="Normal 3 3 3 2 2 5 2 2" xfId="6475"/>
    <cellStyle name="Normal 3 3 3 2 2 5 2 2 2" xfId="13671"/>
    <cellStyle name="Normal 3 3 3 2 2 5 2 3" xfId="10073"/>
    <cellStyle name="Normal 3 3 3 2 2 5 3" xfId="4723"/>
    <cellStyle name="Normal 3 3 3 2 2 5 3 2" xfId="11919"/>
    <cellStyle name="Normal 3 3 3 2 2 5 4" xfId="8321"/>
    <cellStyle name="Normal 3 3 3 2 2 6" xfId="2001"/>
    <cellStyle name="Normal 3 3 3 2 2 6 2" xfId="5599"/>
    <cellStyle name="Normal 3 3 3 2 2 6 2 2" xfId="12795"/>
    <cellStyle name="Normal 3 3 3 2 2 6 3" xfId="9197"/>
    <cellStyle name="Normal 3 3 3 2 2 7" xfId="3847"/>
    <cellStyle name="Normal 3 3 3 2 2 7 2" xfId="11043"/>
    <cellStyle name="Normal 3 3 3 2 2 8" xfId="7445"/>
    <cellStyle name="Normal 3 3 3 2 3" xfId="312"/>
    <cellStyle name="Normal 3 3 3 2 3 2" xfId="604"/>
    <cellStyle name="Normal 3 3 3 2 3 2 2" xfId="1483"/>
    <cellStyle name="Normal 3 3 3 2 3 2 2 2" xfId="3235"/>
    <cellStyle name="Normal 3 3 3 2 3 2 2 2 2" xfId="6833"/>
    <cellStyle name="Normal 3 3 3 2 3 2 2 2 2 2" xfId="14029"/>
    <cellStyle name="Normal 3 3 3 2 3 2 2 2 3" xfId="10431"/>
    <cellStyle name="Normal 3 3 3 2 3 2 2 3" xfId="5081"/>
    <cellStyle name="Normal 3 3 3 2 3 2 2 3 2" xfId="12277"/>
    <cellStyle name="Normal 3 3 3 2 3 2 2 4" xfId="8679"/>
    <cellStyle name="Normal 3 3 3 2 3 2 3" xfId="2359"/>
    <cellStyle name="Normal 3 3 3 2 3 2 3 2" xfId="5957"/>
    <cellStyle name="Normal 3 3 3 2 3 2 3 2 2" xfId="13153"/>
    <cellStyle name="Normal 3 3 3 2 3 2 3 3" xfId="9555"/>
    <cellStyle name="Normal 3 3 3 2 3 2 4" xfId="4205"/>
    <cellStyle name="Normal 3 3 3 2 3 2 4 2" xfId="11401"/>
    <cellStyle name="Normal 3 3 3 2 3 2 5" xfId="7803"/>
    <cellStyle name="Normal 3 3 3 2 3 3" xfId="899"/>
    <cellStyle name="Normal 3 3 3 2 3 3 2" xfId="1775"/>
    <cellStyle name="Normal 3 3 3 2 3 3 2 2" xfId="3527"/>
    <cellStyle name="Normal 3 3 3 2 3 3 2 2 2" xfId="7125"/>
    <cellStyle name="Normal 3 3 3 2 3 3 2 2 2 2" xfId="14321"/>
    <cellStyle name="Normal 3 3 3 2 3 3 2 2 3" xfId="10723"/>
    <cellStyle name="Normal 3 3 3 2 3 3 2 3" xfId="5373"/>
    <cellStyle name="Normal 3 3 3 2 3 3 2 3 2" xfId="12569"/>
    <cellStyle name="Normal 3 3 3 2 3 3 2 4" xfId="8971"/>
    <cellStyle name="Normal 3 3 3 2 3 3 3" xfId="2651"/>
    <cellStyle name="Normal 3 3 3 2 3 3 3 2" xfId="6249"/>
    <cellStyle name="Normal 3 3 3 2 3 3 3 2 2" xfId="13445"/>
    <cellStyle name="Normal 3 3 3 2 3 3 3 3" xfId="9847"/>
    <cellStyle name="Normal 3 3 3 2 3 3 4" xfId="4497"/>
    <cellStyle name="Normal 3 3 3 2 3 3 4 2" xfId="11693"/>
    <cellStyle name="Normal 3 3 3 2 3 3 5" xfId="8095"/>
    <cellStyle name="Normal 3 3 3 2 3 4" xfId="1191"/>
    <cellStyle name="Normal 3 3 3 2 3 4 2" xfId="2943"/>
    <cellStyle name="Normal 3 3 3 2 3 4 2 2" xfId="6541"/>
    <cellStyle name="Normal 3 3 3 2 3 4 2 2 2" xfId="13737"/>
    <cellStyle name="Normal 3 3 3 2 3 4 2 3" xfId="10139"/>
    <cellStyle name="Normal 3 3 3 2 3 4 3" xfId="4789"/>
    <cellStyle name="Normal 3 3 3 2 3 4 3 2" xfId="11985"/>
    <cellStyle name="Normal 3 3 3 2 3 4 4" xfId="8387"/>
    <cellStyle name="Normal 3 3 3 2 3 5" xfId="2067"/>
    <cellStyle name="Normal 3 3 3 2 3 5 2" xfId="5665"/>
    <cellStyle name="Normal 3 3 3 2 3 5 2 2" xfId="12861"/>
    <cellStyle name="Normal 3 3 3 2 3 5 3" xfId="9263"/>
    <cellStyle name="Normal 3 3 3 2 3 6" xfId="3913"/>
    <cellStyle name="Normal 3 3 3 2 3 6 2" xfId="11109"/>
    <cellStyle name="Normal 3 3 3 2 3 7" xfId="7511"/>
    <cellStyle name="Normal 3 3 3 2 4" xfId="458"/>
    <cellStyle name="Normal 3 3 3 2 4 2" xfId="1337"/>
    <cellStyle name="Normal 3 3 3 2 4 2 2" xfId="3089"/>
    <cellStyle name="Normal 3 3 3 2 4 2 2 2" xfId="6687"/>
    <cellStyle name="Normal 3 3 3 2 4 2 2 2 2" xfId="13883"/>
    <cellStyle name="Normal 3 3 3 2 4 2 2 3" xfId="10285"/>
    <cellStyle name="Normal 3 3 3 2 4 2 3" xfId="4935"/>
    <cellStyle name="Normal 3 3 3 2 4 2 3 2" xfId="12131"/>
    <cellStyle name="Normal 3 3 3 2 4 2 4" xfId="8533"/>
    <cellStyle name="Normal 3 3 3 2 4 3" xfId="2213"/>
    <cellStyle name="Normal 3 3 3 2 4 3 2" xfId="5811"/>
    <cellStyle name="Normal 3 3 3 2 4 3 2 2" xfId="13007"/>
    <cellStyle name="Normal 3 3 3 2 4 3 3" xfId="9409"/>
    <cellStyle name="Normal 3 3 3 2 4 4" xfId="4059"/>
    <cellStyle name="Normal 3 3 3 2 4 4 2" xfId="11255"/>
    <cellStyle name="Normal 3 3 3 2 4 5" xfId="7657"/>
    <cellStyle name="Normal 3 3 3 2 5" xfId="753"/>
    <cellStyle name="Normal 3 3 3 2 5 2" xfId="1629"/>
    <cellStyle name="Normal 3 3 3 2 5 2 2" xfId="3381"/>
    <cellStyle name="Normal 3 3 3 2 5 2 2 2" xfId="6979"/>
    <cellStyle name="Normal 3 3 3 2 5 2 2 2 2" xfId="14175"/>
    <cellStyle name="Normal 3 3 3 2 5 2 2 3" xfId="10577"/>
    <cellStyle name="Normal 3 3 3 2 5 2 3" xfId="5227"/>
    <cellStyle name="Normal 3 3 3 2 5 2 3 2" xfId="12423"/>
    <cellStyle name="Normal 3 3 3 2 5 2 4" xfId="8825"/>
    <cellStyle name="Normal 3 3 3 2 5 3" xfId="2505"/>
    <cellStyle name="Normal 3 3 3 2 5 3 2" xfId="6103"/>
    <cellStyle name="Normal 3 3 3 2 5 3 2 2" xfId="13299"/>
    <cellStyle name="Normal 3 3 3 2 5 3 3" xfId="9701"/>
    <cellStyle name="Normal 3 3 3 2 5 4" xfId="4351"/>
    <cellStyle name="Normal 3 3 3 2 5 4 2" xfId="11547"/>
    <cellStyle name="Normal 3 3 3 2 5 5" xfId="7949"/>
    <cellStyle name="Normal 3 3 3 2 6" xfId="1045"/>
    <cellStyle name="Normal 3 3 3 2 6 2" xfId="2797"/>
    <cellStyle name="Normal 3 3 3 2 6 2 2" xfId="6395"/>
    <cellStyle name="Normal 3 3 3 2 6 2 2 2" xfId="13591"/>
    <cellStyle name="Normal 3 3 3 2 6 2 3" xfId="9993"/>
    <cellStyle name="Normal 3 3 3 2 6 3" xfId="4643"/>
    <cellStyle name="Normal 3 3 3 2 6 3 2" xfId="11839"/>
    <cellStyle name="Normal 3 3 3 2 6 4" xfId="8241"/>
    <cellStyle name="Normal 3 3 3 2 7" xfId="1921"/>
    <cellStyle name="Normal 3 3 3 2 7 2" xfId="5519"/>
    <cellStyle name="Normal 3 3 3 2 7 2 2" xfId="12715"/>
    <cellStyle name="Normal 3 3 3 2 7 3" xfId="9117"/>
    <cellStyle name="Normal 3 3 3 2 8" xfId="3687"/>
    <cellStyle name="Normal 3 3 3 2 8 2" xfId="7285"/>
    <cellStyle name="Normal 3 3 3 2 8 2 2" xfId="14481"/>
    <cellStyle name="Normal 3 3 3 2 8 3" xfId="10883"/>
    <cellStyle name="Normal 3 3 3 2 9" xfId="3767"/>
    <cellStyle name="Normal 3 3 3 2 9 2" xfId="10963"/>
    <cellStyle name="Normal 3 3 3 3" xfId="95"/>
    <cellStyle name="Normal 3 3 3 3 10" xfId="7387"/>
    <cellStyle name="Normal 3 3 3 3 11" xfId="182"/>
    <cellStyle name="Normal 3 3 3 3 2" xfId="267"/>
    <cellStyle name="Normal 3 3 3 3 2 2" xfId="414"/>
    <cellStyle name="Normal 3 3 3 3 2 2 2" xfId="706"/>
    <cellStyle name="Normal 3 3 3 3 2 2 2 2" xfId="1585"/>
    <cellStyle name="Normal 3 3 3 3 2 2 2 2 2" xfId="3337"/>
    <cellStyle name="Normal 3 3 3 3 2 2 2 2 2 2" xfId="6935"/>
    <cellStyle name="Normal 3 3 3 3 2 2 2 2 2 2 2" xfId="14131"/>
    <cellStyle name="Normal 3 3 3 3 2 2 2 2 2 3" xfId="10533"/>
    <cellStyle name="Normal 3 3 3 3 2 2 2 2 3" xfId="5183"/>
    <cellStyle name="Normal 3 3 3 3 2 2 2 2 3 2" xfId="12379"/>
    <cellStyle name="Normal 3 3 3 3 2 2 2 2 4" xfId="8781"/>
    <cellStyle name="Normal 3 3 3 3 2 2 2 3" xfId="2461"/>
    <cellStyle name="Normal 3 3 3 3 2 2 2 3 2" xfId="6059"/>
    <cellStyle name="Normal 3 3 3 3 2 2 2 3 2 2" xfId="13255"/>
    <cellStyle name="Normal 3 3 3 3 2 2 2 3 3" xfId="9657"/>
    <cellStyle name="Normal 3 3 3 3 2 2 2 4" xfId="4307"/>
    <cellStyle name="Normal 3 3 3 3 2 2 2 4 2" xfId="11503"/>
    <cellStyle name="Normal 3 3 3 3 2 2 2 5" xfId="7905"/>
    <cellStyle name="Normal 3 3 3 3 2 2 3" xfId="1001"/>
    <cellStyle name="Normal 3 3 3 3 2 2 3 2" xfId="1877"/>
    <cellStyle name="Normal 3 3 3 3 2 2 3 2 2" xfId="3629"/>
    <cellStyle name="Normal 3 3 3 3 2 2 3 2 2 2" xfId="7227"/>
    <cellStyle name="Normal 3 3 3 3 2 2 3 2 2 2 2" xfId="14423"/>
    <cellStyle name="Normal 3 3 3 3 2 2 3 2 2 3" xfId="10825"/>
    <cellStyle name="Normal 3 3 3 3 2 2 3 2 3" xfId="5475"/>
    <cellStyle name="Normal 3 3 3 3 2 2 3 2 3 2" xfId="12671"/>
    <cellStyle name="Normal 3 3 3 3 2 2 3 2 4" xfId="9073"/>
    <cellStyle name="Normal 3 3 3 3 2 2 3 3" xfId="2753"/>
    <cellStyle name="Normal 3 3 3 3 2 2 3 3 2" xfId="6351"/>
    <cellStyle name="Normal 3 3 3 3 2 2 3 3 2 2" xfId="13547"/>
    <cellStyle name="Normal 3 3 3 3 2 2 3 3 3" xfId="9949"/>
    <cellStyle name="Normal 3 3 3 3 2 2 3 4" xfId="4599"/>
    <cellStyle name="Normal 3 3 3 3 2 2 3 4 2" xfId="11795"/>
    <cellStyle name="Normal 3 3 3 3 2 2 3 5" xfId="8197"/>
    <cellStyle name="Normal 3 3 3 3 2 2 4" xfId="1293"/>
    <cellStyle name="Normal 3 3 3 3 2 2 4 2" xfId="3045"/>
    <cellStyle name="Normal 3 3 3 3 2 2 4 2 2" xfId="6643"/>
    <cellStyle name="Normal 3 3 3 3 2 2 4 2 2 2" xfId="13839"/>
    <cellStyle name="Normal 3 3 3 3 2 2 4 2 3" xfId="10241"/>
    <cellStyle name="Normal 3 3 3 3 2 2 4 3" xfId="4891"/>
    <cellStyle name="Normal 3 3 3 3 2 2 4 3 2" xfId="12087"/>
    <cellStyle name="Normal 3 3 3 3 2 2 4 4" xfId="8489"/>
    <cellStyle name="Normal 3 3 3 3 2 2 5" xfId="2169"/>
    <cellStyle name="Normal 3 3 3 3 2 2 5 2" xfId="5767"/>
    <cellStyle name="Normal 3 3 3 3 2 2 5 2 2" xfId="12963"/>
    <cellStyle name="Normal 3 3 3 3 2 2 5 3" xfId="9365"/>
    <cellStyle name="Normal 3 3 3 3 2 2 6" xfId="4015"/>
    <cellStyle name="Normal 3 3 3 3 2 2 6 2" xfId="11211"/>
    <cellStyle name="Normal 3 3 3 3 2 2 7" xfId="7613"/>
    <cellStyle name="Normal 3 3 3 3 2 3" xfId="560"/>
    <cellStyle name="Normal 3 3 3 3 2 3 2" xfId="1439"/>
    <cellStyle name="Normal 3 3 3 3 2 3 2 2" xfId="3191"/>
    <cellStyle name="Normal 3 3 3 3 2 3 2 2 2" xfId="6789"/>
    <cellStyle name="Normal 3 3 3 3 2 3 2 2 2 2" xfId="13985"/>
    <cellStyle name="Normal 3 3 3 3 2 3 2 2 3" xfId="10387"/>
    <cellStyle name="Normal 3 3 3 3 2 3 2 3" xfId="5037"/>
    <cellStyle name="Normal 3 3 3 3 2 3 2 3 2" xfId="12233"/>
    <cellStyle name="Normal 3 3 3 3 2 3 2 4" xfId="8635"/>
    <cellStyle name="Normal 3 3 3 3 2 3 3" xfId="2315"/>
    <cellStyle name="Normal 3 3 3 3 2 3 3 2" xfId="5913"/>
    <cellStyle name="Normal 3 3 3 3 2 3 3 2 2" xfId="13109"/>
    <cellStyle name="Normal 3 3 3 3 2 3 3 3" xfId="9511"/>
    <cellStyle name="Normal 3 3 3 3 2 3 4" xfId="4161"/>
    <cellStyle name="Normal 3 3 3 3 2 3 4 2" xfId="11357"/>
    <cellStyle name="Normal 3 3 3 3 2 3 5" xfId="7759"/>
    <cellStyle name="Normal 3 3 3 3 2 4" xfId="855"/>
    <cellStyle name="Normal 3 3 3 3 2 4 2" xfId="1731"/>
    <cellStyle name="Normal 3 3 3 3 2 4 2 2" xfId="3483"/>
    <cellStyle name="Normal 3 3 3 3 2 4 2 2 2" xfId="7081"/>
    <cellStyle name="Normal 3 3 3 3 2 4 2 2 2 2" xfId="14277"/>
    <cellStyle name="Normal 3 3 3 3 2 4 2 2 3" xfId="10679"/>
    <cellStyle name="Normal 3 3 3 3 2 4 2 3" xfId="5329"/>
    <cellStyle name="Normal 3 3 3 3 2 4 2 3 2" xfId="12525"/>
    <cellStyle name="Normal 3 3 3 3 2 4 2 4" xfId="8927"/>
    <cellStyle name="Normal 3 3 3 3 2 4 3" xfId="2607"/>
    <cellStyle name="Normal 3 3 3 3 2 4 3 2" xfId="6205"/>
    <cellStyle name="Normal 3 3 3 3 2 4 3 2 2" xfId="13401"/>
    <cellStyle name="Normal 3 3 3 3 2 4 3 3" xfId="9803"/>
    <cellStyle name="Normal 3 3 3 3 2 4 4" xfId="4453"/>
    <cellStyle name="Normal 3 3 3 3 2 4 4 2" xfId="11649"/>
    <cellStyle name="Normal 3 3 3 3 2 4 5" xfId="8051"/>
    <cellStyle name="Normal 3 3 3 3 2 5" xfId="1147"/>
    <cellStyle name="Normal 3 3 3 3 2 5 2" xfId="2899"/>
    <cellStyle name="Normal 3 3 3 3 2 5 2 2" xfId="6497"/>
    <cellStyle name="Normal 3 3 3 3 2 5 2 2 2" xfId="13693"/>
    <cellStyle name="Normal 3 3 3 3 2 5 2 3" xfId="10095"/>
    <cellStyle name="Normal 3 3 3 3 2 5 3" xfId="4745"/>
    <cellStyle name="Normal 3 3 3 3 2 5 3 2" xfId="11941"/>
    <cellStyle name="Normal 3 3 3 3 2 5 4" xfId="8343"/>
    <cellStyle name="Normal 3 3 3 3 2 6" xfId="2023"/>
    <cellStyle name="Normal 3 3 3 3 2 6 2" xfId="5621"/>
    <cellStyle name="Normal 3 3 3 3 2 6 2 2" xfId="12817"/>
    <cellStyle name="Normal 3 3 3 3 2 6 3" xfId="9219"/>
    <cellStyle name="Normal 3 3 3 3 2 7" xfId="3869"/>
    <cellStyle name="Normal 3 3 3 3 2 7 2" xfId="11065"/>
    <cellStyle name="Normal 3 3 3 3 2 8" xfId="7467"/>
    <cellStyle name="Normal 3 3 3 3 3" xfId="334"/>
    <cellStyle name="Normal 3 3 3 3 3 2" xfId="626"/>
    <cellStyle name="Normal 3 3 3 3 3 2 2" xfId="1505"/>
    <cellStyle name="Normal 3 3 3 3 3 2 2 2" xfId="3257"/>
    <cellStyle name="Normal 3 3 3 3 3 2 2 2 2" xfId="6855"/>
    <cellStyle name="Normal 3 3 3 3 3 2 2 2 2 2" xfId="14051"/>
    <cellStyle name="Normal 3 3 3 3 3 2 2 2 3" xfId="10453"/>
    <cellStyle name="Normal 3 3 3 3 3 2 2 3" xfId="5103"/>
    <cellStyle name="Normal 3 3 3 3 3 2 2 3 2" xfId="12299"/>
    <cellStyle name="Normal 3 3 3 3 3 2 2 4" xfId="8701"/>
    <cellStyle name="Normal 3 3 3 3 3 2 3" xfId="2381"/>
    <cellStyle name="Normal 3 3 3 3 3 2 3 2" xfId="5979"/>
    <cellStyle name="Normal 3 3 3 3 3 2 3 2 2" xfId="13175"/>
    <cellStyle name="Normal 3 3 3 3 3 2 3 3" xfId="9577"/>
    <cellStyle name="Normal 3 3 3 3 3 2 4" xfId="4227"/>
    <cellStyle name="Normal 3 3 3 3 3 2 4 2" xfId="11423"/>
    <cellStyle name="Normal 3 3 3 3 3 2 5" xfId="7825"/>
    <cellStyle name="Normal 3 3 3 3 3 3" xfId="921"/>
    <cellStyle name="Normal 3 3 3 3 3 3 2" xfId="1797"/>
    <cellStyle name="Normal 3 3 3 3 3 3 2 2" xfId="3549"/>
    <cellStyle name="Normal 3 3 3 3 3 3 2 2 2" xfId="7147"/>
    <cellStyle name="Normal 3 3 3 3 3 3 2 2 2 2" xfId="14343"/>
    <cellStyle name="Normal 3 3 3 3 3 3 2 2 3" xfId="10745"/>
    <cellStyle name="Normal 3 3 3 3 3 3 2 3" xfId="5395"/>
    <cellStyle name="Normal 3 3 3 3 3 3 2 3 2" xfId="12591"/>
    <cellStyle name="Normal 3 3 3 3 3 3 2 4" xfId="8993"/>
    <cellStyle name="Normal 3 3 3 3 3 3 3" xfId="2673"/>
    <cellStyle name="Normal 3 3 3 3 3 3 3 2" xfId="6271"/>
    <cellStyle name="Normal 3 3 3 3 3 3 3 2 2" xfId="13467"/>
    <cellStyle name="Normal 3 3 3 3 3 3 3 3" xfId="9869"/>
    <cellStyle name="Normal 3 3 3 3 3 3 4" xfId="4519"/>
    <cellStyle name="Normal 3 3 3 3 3 3 4 2" xfId="11715"/>
    <cellStyle name="Normal 3 3 3 3 3 3 5" xfId="8117"/>
    <cellStyle name="Normal 3 3 3 3 3 4" xfId="1213"/>
    <cellStyle name="Normal 3 3 3 3 3 4 2" xfId="2965"/>
    <cellStyle name="Normal 3 3 3 3 3 4 2 2" xfId="6563"/>
    <cellStyle name="Normal 3 3 3 3 3 4 2 2 2" xfId="13759"/>
    <cellStyle name="Normal 3 3 3 3 3 4 2 3" xfId="10161"/>
    <cellStyle name="Normal 3 3 3 3 3 4 3" xfId="4811"/>
    <cellStyle name="Normal 3 3 3 3 3 4 3 2" xfId="12007"/>
    <cellStyle name="Normal 3 3 3 3 3 4 4" xfId="8409"/>
    <cellStyle name="Normal 3 3 3 3 3 5" xfId="2089"/>
    <cellStyle name="Normal 3 3 3 3 3 5 2" xfId="5687"/>
    <cellStyle name="Normal 3 3 3 3 3 5 2 2" xfId="12883"/>
    <cellStyle name="Normal 3 3 3 3 3 5 3" xfId="9285"/>
    <cellStyle name="Normal 3 3 3 3 3 6" xfId="3935"/>
    <cellStyle name="Normal 3 3 3 3 3 6 2" xfId="11131"/>
    <cellStyle name="Normal 3 3 3 3 3 7" xfId="7533"/>
    <cellStyle name="Normal 3 3 3 3 4" xfId="480"/>
    <cellStyle name="Normal 3 3 3 3 4 2" xfId="1359"/>
    <cellStyle name="Normal 3 3 3 3 4 2 2" xfId="3111"/>
    <cellStyle name="Normal 3 3 3 3 4 2 2 2" xfId="6709"/>
    <cellStyle name="Normal 3 3 3 3 4 2 2 2 2" xfId="13905"/>
    <cellStyle name="Normal 3 3 3 3 4 2 2 3" xfId="10307"/>
    <cellStyle name="Normal 3 3 3 3 4 2 3" xfId="4957"/>
    <cellStyle name="Normal 3 3 3 3 4 2 3 2" xfId="12153"/>
    <cellStyle name="Normal 3 3 3 3 4 2 4" xfId="8555"/>
    <cellStyle name="Normal 3 3 3 3 4 3" xfId="2235"/>
    <cellStyle name="Normal 3 3 3 3 4 3 2" xfId="5833"/>
    <cellStyle name="Normal 3 3 3 3 4 3 2 2" xfId="13029"/>
    <cellStyle name="Normal 3 3 3 3 4 3 3" xfId="9431"/>
    <cellStyle name="Normal 3 3 3 3 4 4" xfId="4081"/>
    <cellStyle name="Normal 3 3 3 3 4 4 2" xfId="11277"/>
    <cellStyle name="Normal 3 3 3 3 4 5" xfId="7679"/>
    <cellStyle name="Normal 3 3 3 3 5" xfId="775"/>
    <cellStyle name="Normal 3 3 3 3 5 2" xfId="1651"/>
    <cellStyle name="Normal 3 3 3 3 5 2 2" xfId="3403"/>
    <cellStyle name="Normal 3 3 3 3 5 2 2 2" xfId="7001"/>
    <cellStyle name="Normal 3 3 3 3 5 2 2 2 2" xfId="14197"/>
    <cellStyle name="Normal 3 3 3 3 5 2 2 3" xfId="10599"/>
    <cellStyle name="Normal 3 3 3 3 5 2 3" xfId="5249"/>
    <cellStyle name="Normal 3 3 3 3 5 2 3 2" xfId="12445"/>
    <cellStyle name="Normal 3 3 3 3 5 2 4" xfId="8847"/>
    <cellStyle name="Normal 3 3 3 3 5 3" xfId="2527"/>
    <cellStyle name="Normal 3 3 3 3 5 3 2" xfId="6125"/>
    <cellStyle name="Normal 3 3 3 3 5 3 2 2" xfId="13321"/>
    <cellStyle name="Normal 3 3 3 3 5 3 3" xfId="9723"/>
    <cellStyle name="Normal 3 3 3 3 5 4" xfId="4373"/>
    <cellStyle name="Normal 3 3 3 3 5 4 2" xfId="11569"/>
    <cellStyle name="Normal 3 3 3 3 5 5" xfId="7971"/>
    <cellStyle name="Normal 3 3 3 3 6" xfId="1067"/>
    <cellStyle name="Normal 3 3 3 3 6 2" xfId="2819"/>
    <cellStyle name="Normal 3 3 3 3 6 2 2" xfId="6417"/>
    <cellStyle name="Normal 3 3 3 3 6 2 2 2" xfId="13613"/>
    <cellStyle name="Normal 3 3 3 3 6 2 3" xfId="10015"/>
    <cellStyle name="Normal 3 3 3 3 6 3" xfId="4665"/>
    <cellStyle name="Normal 3 3 3 3 6 3 2" xfId="11861"/>
    <cellStyle name="Normal 3 3 3 3 6 4" xfId="8263"/>
    <cellStyle name="Normal 3 3 3 3 7" xfId="1943"/>
    <cellStyle name="Normal 3 3 3 3 7 2" xfId="5541"/>
    <cellStyle name="Normal 3 3 3 3 7 2 2" xfId="12737"/>
    <cellStyle name="Normal 3 3 3 3 7 3" xfId="9139"/>
    <cellStyle name="Normal 3 3 3 3 8" xfId="3709"/>
    <cellStyle name="Normal 3 3 3 3 8 2" xfId="7307"/>
    <cellStyle name="Normal 3 3 3 3 8 2 2" xfId="14503"/>
    <cellStyle name="Normal 3 3 3 3 8 3" xfId="10905"/>
    <cellStyle name="Normal 3 3 3 3 9" xfId="3789"/>
    <cellStyle name="Normal 3 3 3 3 9 2" xfId="10985"/>
    <cellStyle name="Normal 3 3 3 4" xfId="112"/>
    <cellStyle name="Normal 3 3 3 4 10" xfId="198"/>
    <cellStyle name="Normal 3 3 3 4 2" xfId="348"/>
    <cellStyle name="Normal 3 3 3 4 2 2" xfId="640"/>
    <cellStyle name="Normal 3 3 3 4 2 2 2" xfId="1519"/>
    <cellStyle name="Normal 3 3 3 4 2 2 2 2" xfId="3271"/>
    <cellStyle name="Normal 3 3 3 4 2 2 2 2 2" xfId="6869"/>
    <cellStyle name="Normal 3 3 3 4 2 2 2 2 2 2" xfId="14065"/>
    <cellStyle name="Normal 3 3 3 4 2 2 2 2 3" xfId="10467"/>
    <cellStyle name="Normal 3 3 3 4 2 2 2 3" xfId="5117"/>
    <cellStyle name="Normal 3 3 3 4 2 2 2 3 2" xfId="12313"/>
    <cellStyle name="Normal 3 3 3 4 2 2 2 4" xfId="8715"/>
    <cellStyle name="Normal 3 3 3 4 2 2 3" xfId="2395"/>
    <cellStyle name="Normal 3 3 3 4 2 2 3 2" xfId="5993"/>
    <cellStyle name="Normal 3 3 3 4 2 2 3 2 2" xfId="13189"/>
    <cellStyle name="Normal 3 3 3 4 2 2 3 3" xfId="9591"/>
    <cellStyle name="Normal 3 3 3 4 2 2 4" xfId="4241"/>
    <cellStyle name="Normal 3 3 3 4 2 2 4 2" xfId="11437"/>
    <cellStyle name="Normal 3 3 3 4 2 2 5" xfId="7839"/>
    <cellStyle name="Normal 3 3 3 4 2 3" xfId="935"/>
    <cellStyle name="Normal 3 3 3 4 2 3 2" xfId="1811"/>
    <cellStyle name="Normal 3 3 3 4 2 3 2 2" xfId="3563"/>
    <cellStyle name="Normal 3 3 3 4 2 3 2 2 2" xfId="7161"/>
    <cellStyle name="Normal 3 3 3 4 2 3 2 2 2 2" xfId="14357"/>
    <cellStyle name="Normal 3 3 3 4 2 3 2 2 3" xfId="10759"/>
    <cellStyle name="Normal 3 3 3 4 2 3 2 3" xfId="5409"/>
    <cellStyle name="Normal 3 3 3 4 2 3 2 3 2" xfId="12605"/>
    <cellStyle name="Normal 3 3 3 4 2 3 2 4" xfId="9007"/>
    <cellStyle name="Normal 3 3 3 4 2 3 3" xfId="2687"/>
    <cellStyle name="Normal 3 3 3 4 2 3 3 2" xfId="6285"/>
    <cellStyle name="Normal 3 3 3 4 2 3 3 2 2" xfId="13481"/>
    <cellStyle name="Normal 3 3 3 4 2 3 3 3" xfId="9883"/>
    <cellStyle name="Normal 3 3 3 4 2 3 4" xfId="4533"/>
    <cellStyle name="Normal 3 3 3 4 2 3 4 2" xfId="11729"/>
    <cellStyle name="Normal 3 3 3 4 2 3 5" xfId="8131"/>
    <cellStyle name="Normal 3 3 3 4 2 4" xfId="1227"/>
    <cellStyle name="Normal 3 3 3 4 2 4 2" xfId="2979"/>
    <cellStyle name="Normal 3 3 3 4 2 4 2 2" xfId="6577"/>
    <cellStyle name="Normal 3 3 3 4 2 4 2 2 2" xfId="13773"/>
    <cellStyle name="Normal 3 3 3 4 2 4 2 3" xfId="10175"/>
    <cellStyle name="Normal 3 3 3 4 2 4 3" xfId="4825"/>
    <cellStyle name="Normal 3 3 3 4 2 4 3 2" xfId="12021"/>
    <cellStyle name="Normal 3 3 3 4 2 4 4" xfId="8423"/>
    <cellStyle name="Normal 3 3 3 4 2 5" xfId="2103"/>
    <cellStyle name="Normal 3 3 3 4 2 5 2" xfId="5701"/>
    <cellStyle name="Normal 3 3 3 4 2 5 2 2" xfId="12897"/>
    <cellStyle name="Normal 3 3 3 4 2 5 3" xfId="9299"/>
    <cellStyle name="Normal 3 3 3 4 2 6" xfId="3949"/>
    <cellStyle name="Normal 3 3 3 4 2 6 2" xfId="11145"/>
    <cellStyle name="Normal 3 3 3 4 2 7" xfId="7547"/>
    <cellStyle name="Normal 3 3 3 4 3" xfId="494"/>
    <cellStyle name="Normal 3 3 3 4 3 2" xfId="1373"/>
    <cellStyle name="Normal 3 3 3 4 3 2 2" xfId="3125"/>
    <cellStyle name="Normal 3 3 3 4 3 2 2 2" xfId="6723"/>
    <cellStyle name="Normal 3 3 3 4 3 2 2 2 2" xfId="13919"/>
    <cellStyle name="Normal 3 3 3 4 3 2 2 3" xfId="10321"/>
    <cellStyle name="Normal 3 3 3 4 3 2 3" xfId="4971"/>
    <cellStyle name="Normal 3 3 3 4 3 2 3 2" xfId="12167"/>
    <cellStyle name="Normal 3 3 3 4 3 2 4" xfId="8569"/>
    <cellStyle name="Normal 3 3 3 4 3 3" xfId="2249"/>
    <cellStyle name="Normal 3 3 3 4 3 3 2" xfId="5847"/>
    <cellStyle name="Normal 3 3 3 4 3 3 2 2" xfId="13043"/>
    <cellStyle name="Normal 3 3 3 4 3 3 3" xfId="9445"/>
    <cellStyle name="Normal 3 3 3 4 3 4" xfId="4095"/>
    <cellStyle name="Normal 3 3 3 4 3 4 2" xfId="11291"/>
    <cellStyle name="Normal 3 3 3 4 3 5" xfId="7693"/>
    <cellStyle name="Normal 3 3 3 4 4" xfId="789"/>
    <cellStyle name="Normal 3 3 3 4 4 2" xfId="1665"/>
    <cellStyle name="Normal 3 3 3 4 4 2 2" xfId="3417"/>
    <cellStyle name="Normal 3 3 3 4 4 2 2 2" xfId="7015"/>
    <cellStyle name="Normal 3 3 3 4 4 2 2 2 2" xfId="14211"/>
    <cellStyle name="Normal 3 3 3 4 4 2 2 3" xfId="10613"/>
    <cellStyle name="Normal 3 3 3 4 4 2 3" xfId="5263"/>
    <cellStyle name="Normal 3 3 3 4 4 2 3 2" xfId="12459"/>
    <cellStyle name="Normal 3 3 3 4 4 2 4" xfId="8861"/>
    <cellStyle name="Normal 3 3 3 4 4 3" xfId="2541"/>
    <cellStyle name="Normal 3 3 3 4 4 3 2" xfId="6139"/>
    <cellStyle name="Normal 3 3 3 4 4 3 2 2" xfId="13335"/>
    <cellStyle name="Normal 3 3 3 4 4 3 3" xfId="9737"/>
    <cellStyle name="Normal 3 3 3 4 4 4" xfId="4387"/>
    <cellStyle name="Normal 3 3 3 4 4 4 2" xfId="11583"/>
    <cellStyle name="Normal 3 3 3 4 4 5" xfId="7985"/>
    <cellStyle name="Normal 3 3 3 4 5" xfId="1081"/>
    <cellStyle name="Normal 3 3 3 4 5 2" xfId="2833"/>
    <cellStyle name="Normal 3 3 3 4 5 2 2" xfId="6431"/>
    <cellStyle name="Normal 3 3 3 4 5 2 2 2" xfId="13627"/>
    <cellStyle name="Normal 3 3 3 4 5 2 3" xfId="10029"/>
    <cellStyle name="Normal 3 3 3 4 5 3" xfId="4679"/>
    <cellStyle name="Normal 3 3 3 4 5 3 2" xfId="11875"/>
    <cellStyle name="Normal 3 3 3 4 5 4" xfId="8277"/>
    <cellStyle name="Normal 3 3 3 4 6" xfId="1957"/>
    <cellStyle name="Normal 3 3 3 4 6 2" xfId="5555"/>
    <cellStyle name="Normal 3 3 3 4 6 2 2" xfId="12751"/>
    <cellStyle name="Normal 3 3 3 4 6 3" xfId="9153"/>
    <cellStyle name="Normal 3 3 3 4 7" xfId="3723"/>
    <cellStyle name="Normal 3 3 3 4 7 2" xfId="7321"/>
    <cellStyle name="Normal 3 3 3 4 7 2 2" xfId="14517"/>
    <cellStyle name="Normal 3 3 3 4 7 3" xfId="10919"/>
    <cellStyle name="Normal 3 3 3 4 8" xfId="3803"/>
    <cellStyle name="Normal 3 3 3 4 8 2" xfId="10999"/>
    <cellStyle name="Normal 3 3 3 4 9" xfId="7401"/>
    <cellStyle name="Normal 3 3 3 5" xfId="50"/>
    <cellStyle name="Normal 3 3 3 5 10" xfId="222"/>
    <cellStyle name="Normal 3 3 3 5 2" xfId="370"/>
    <cellStyle name="Normal 3 3 3 5 2 2" xfId="662"/>
    <cellStyle name="Normal 3 3 3 5 2 2 2" xfId="1541"/>
    <cellStyle name="Normal 3 3 3 5 2 2 2 2" xfId="3293"/>
    <cellStyle name="Normal 3 3 3 5 2 2 2 2 2" xfId="6891"/>
    <cellStyle name="Normal 3 3 3 5 2 2 2 2 2 2" xfId="14087"/>
    <cellStyle name="Normal 3 3 3 5 2 2 2 2 3" xfId="10489"/>
    <cellStyle name="Normal 3 3 3 5 2 2 2 3" xfId="5139"/>
    <cellStyle name="Normal 3 3 3 5 2 2 2 3 2" xfId="12335"/>
    <cellStyle name="Normal 3 3 3 5 2 2 2 4" xfId="8737"/>
    <cellStyle name="Normal 3 3 3 5 2 2 3" xfId="2417"/>
    <cellStyle name="Normal 3 3 3 5 2 2 3 2" xfId="6015"/>
    <cellStyle name="Normal 3 3 3 5 2 2 3 2 2" xfId="13211"/>
    <cellStyle name="Normal 3 3 3 5 2 2 3 3" xfId="9613"/>
    <cellStyle name="Normal 3 3 3 5 2 2 4" xfId="4263"/>
    <cellStyle name="Normal 3 3 3 5 2 2 4 2" xfId="11459"/>
    <cellStyle name="Normal 3 3 3 5 2 2 5" xfId="7861"/>
    <cellStyle name="Normal 3 3 3 5 2 3" xfId="957"/>
    <cellStyle name="Normal 3 3 3 5 2 3 2" xfId="1833"/>
    <cellStyle name="Normal 3 3 3 5 2 3 2 2" xfId="3585"/>
    <cellStyle name="Normal 3 3 3 5 2 3 2 2 2" xfId="7183"/>
    <cellStyle name="Normal 3 3 3 5 2 3 2 2 2 2" xfId="14379"/>
    <cellStyle name="Normal 3 3 3 5 2 3 2 2 3" xfId="10781"/>
    <cellStyle name="Normal 3 3 3 5 2 3 2 3" xfId="5431"/>
    <cellStyle name="Normal 3 3 3 5 2 3 2 3 2" xfId="12627"/>
    <cellStyle name="Normal 3 3 3 5 2 3 2 4" xfId="9029"/>
    <cellStyle name="Normal 3 3 3 5 2 3 3" xfId="2709"/>
    <cellStyle name="Normal 3 3 3 5 2 3 3 2" xfId="6307"/>
    <cellStyle name="Normal 3 3 3 5 2 3 3 2 2" xfId="13503"/>
    <cellStyle name="Normal 3 3 3 5 2 3 3 3" xfId="9905"/>
    <cellStyle name="Normal 3 3 3 5 2 3 4" xfId="4555"/>
    <cellStyle name="Normal 3 3 3 5 2 3 4 2" xfId="11751"/>
    <cellStyle name="Normal 3 3 3 5 2 3 5" xfId="8153"/>
    <cellStyle name="Normal 3 3 3 5 2 4" xfId="1249"/>
    <cellStyle name="Normal 3 3 3 5 2 4 2" xfId="3001"/>
    <cellStyle name="Normal 3 3 3 5 2 4 2 2" xfId="6599"/>
    <cellStyle name="Normal 3 3 3 5 2 4 2 2 2" xfId="13795"/>
    <cellStyle name="Normal 3 3 3 5 2 4 2 3" xfId="10197"/>
    <cellStyle name="Normal 3 3 3 5 2 4 3" xfId="4847"/>
    <cellStyle name="Normal 3 3 3 5 2 4 3 2" xfId="12043"/>
    <cellStyle name="Normal 3 3 3 5 2 4 4" xfId="8445"/>
    <cellStyle name="Normal 3 3 3 5 2 5" xfId="2125"/>
    <cellStyle name="Normal 3 3 3 5 2 5 2" xfId="5723"/>
    <cellStyle name="Normal 3 3 3 5 2 5 2 2" xfId="12919"/>
    <cellStyle name="Normal 3 3 3 5 2 5 3" xfId="9321"/>
    <cellStyle name="Normal 3 3 3 5 2 6" xfId="3971"/>
    <cellStyle name="Normal 3 3 3 5 2 6 2" xfId="11167"/>
    <cellStyle name="Normal 3 3 3 5 2 7" xfId="7569"/>
    <cellStyle name="Normal 3 3 3 5 3" xfId="516"/>
    <cellStyle name="Normal 3 3 3 5 3 2" xfId="1395"/>
    <cellStyle name="Normal 3 3 3 5 3 2 2" xfId="3147"/>
    <cellStyle name="Normal 3 3 3 5 3 2 2 2" xfId="6745"/>
    <cellStyle name="Normal 3 3 3 5 3 2 2 2 2" xfId="13941"/>
    <cellStyle name="Normal 3 3 3 5 3 2 2 3" xfId="10343"/>
    <cellStyle name="Normal 3 3 3 5 3 2 3" xfId="4993"/>
    <cellStyle name="Normal 3 3 3 5 3 2 3 2" xfId="12189"/>
    <cellStyle name="Normal 3 3 3 5 3 2 4" xfId="8591"/>
    <cellStyle name="Normal 3 3 3 5 3 3" xfId="2271"/>
    <cellStyle name="Normal 3 3 3 5 3 3 2" xfId="5869"/>
    <cellStyle name="Normal 3 3 3 5 3 3 2 2" xfId="13065"/>
    <cellStyle name="Normal 3 3 3 5 3 3 3" xfId="9467"/>
    <cellStyle name="Normal 3 3 3 5 3 4" xfId="4117"/>
    <cellStyle name="Normal 3 3 3 5 3 4 2" xfId="11313"/>
    <cellStyle name="Normal 3 3 3 5 3 5" xfId="7715"/>
    <cellStyle name="Normal 3 3 3 5 4" xfId="811"/>
    <cellStyle name="Normal 3 3 3 5 4 2" xfId="1687"/>
    <cellStyle name="Normal 3 3 3 5 4 2 2" xfId="3439"/>
    <cellStyle name="Normal 3 3 3 5 4 2 2 2" xfId="7037"/>
    <cellStyle name="Normal 3 3 3 5 4 2 2 2 2" xfId="14233"/>
    <cellStyle name="Normal 3 3 3 5 4 2 2 3" xfId="10635"/>
    <cellStyle name="Normal 3 3 3 5 4 2 3" xfId="5285"/>
    <cellStyle name="Normal 3 3 3 5 4 2 3 2" xfId="12481"/>
    <cellStyle name="Normal 3 3 3 5 4 2 4" xfId="8883"/>
    <cellStyle name="Normal 3 3 3 5 4 3" xfId="2563"/>
    <cellStyle name="Normal 3 3 3 5 4 3 2" xfId="6161"/>
    <cellStyle name="Normal 3 3 3 5 4 3 2 2" xfId="13357"/>
    <cellStyle name="Normal 3 3 3 5 4 3 3" xfId="9759"/>
    <cellStyle name="Normal 3 3 3 5 4 4" xfId="4409"/>
    <cellStyle name="Normal 3 3 3 5 4 4 2" xfId="11605"/>
    <cellStyle name="Normal 3 3 3 5 4 5" xfId="8007"/>
    <cellStyle name="Normal 3 3 3 5 5" xfId="1103"/>
    <cellStyle name="Normal 3 3 3 5 5 2" xfId="2855"/>
    <cellStyle name="Normal 3 3 3 5 5 2 2" xfId="6453"/>
    <cellStyle name="Normal 3 3 3 5 5 2 2 2" xfId="13649"/>
    <cellStyle name="Normal 3 3 3 5 5 2 3" xfId="10051"/>
    <cellStyle name="Normal 3 3 3 5 5 3" xfId="4701"/>
    <cellStyle name="Normal 3 3 3 5 5 3 2" xfId="11897"/>
    <cellStyle name="Normal 3 3 3 5 5 4" xfId="8299"/>
    <cellStyle name="Normal 3 3 3 5 6" xfId="1979"/>
    <cellStyle name="Normal 3 3 3 5 6 2" xfId="5577"/>
    <cellStyle name="Normal 3 3 3 5 6 2 2" xfId="12773"/>
    <cellStyle name="Normal 3 3 3 5 6 3" xfId="9175"/>
    <cellStyle name="Normal 3 3 3 5 7" xfId="3665"/>
    <cellStyle name="Normal 3 3 3 5 7 2" xfId="7263"/>
    <cellStyle name="Normal 3 3 3 5 7 2 2" xfId="14459"/>
    <cellStyle name="Normal 3 3 3 5 7 3" xfId="10861"/>
    <cellStyle name="Normal 3 3 3 5 8" xfId="3825"/>
    <cellStyle name="Normal 3 3 3 5 8 2" xfId="11021"/>
    <cellStyle name="Normal 3 3 3 5 9" xfId="7423"/>
    <cellStyle name="Normal 3 3 3 6" xfId="290"/>
    <cellStyle name="Normal 3 3 3 6 2" xfId="582"/>
    <cellStyle name="Normal 3 3 3 6 2 2" xfId="1461"/>
    <cellStyle name="Normal 3 3 3 6 2 2 2" xfId="3213"/>
    <cellStyle name="Normal 3 3 3 6 2 2 2 2" xfId="6811"/>
    <cellStyle name="Normal 3 3 3 6 2 2 2 2 2" xfId="14007"/>
    <cellStyle name="Normal 3 3 3 6 2 2 2 3" xfId="10409"/>
    <cellStyle name="Normal 3 3 3 6 2 2 3" xfId="5059"/>
    <cellStyle name="Normal 3 3 3 6 2 2 3 2" xfId="12255"/>
    <cellStyle name="Normal 3 3 3 6 2 2 4" xfId="8657"/>
    <cellStyle name="Normal 3 3 3 6 2 3" xfId="2337"/>
    <cellStyle name="Normal 3 3 3 6 2 3 2" xfId="5935"/>
    <cellStyle name="Normal 3 3 3 6 2 3 2 2" xfId="13131"/>
    <cellStyle name="Normal 3 3 3 6 2 3 3" xfId="9533"/>
    <cellStyle name="Normal 3 3 3 6 2 4" xfId="4183"/>
    <cellStyle name="Normal 3 3 3 6 2 4 2" xfId="11379"/>
    <cellStyle name="Normal 3 3 3 6 2 5" xfId="7781"/>
    <cellStyle name="Normal 3 3 3 6 3" xfId="877"/>
    <cellStyle name="Normal 3 3 3 6 3 2" xfId="1753"/>
    <cellStyle name="Normal 3 3 3 6 3 2 2" xfId="3505"/>
    <cellStyle name="Normal 3 3 3 6 3 2 2 2" xfId="7103"/>
    <cellStyle name="Normal 3 3 3 6 3 2 2 2 2" xfId="14299"/>
    <cellStyle name="Normal 3 3 3 6 3 2 2 3" xfId="10701"/>
    <cellStyle name="Normal 3 3 3 6 3 2 3" xfId="5351"/>
    <cellStyle name="Normal 3 3 3 6 3 2 3 2" xfId="12547"/>
    <cellStyle name="Normal 3 3 3 6 3 2 4" xfId="8949"/>
    <cellStyle name="Normal 3 3 3 6 3 3" xfId="2629"/>
    <cellStyle name="Normal 3 3 3 6 3 3 2" xfId="6227"/>
    <cellStyle name="Normal 3 3 3 6 3 3 2 2" xfId="13423"/>
    <cellStyle name="Normal 3 3 3 6 3 3 3" xfId="9825"/>
    <cellStyle name="Normal 3 3 3 6 3 4" xfId="4475"/>
    <cellStyle name="Normal 3 3 3 6 3 4 2" xfId="11671"/>
    <cellStyle name="Normal 3 3 3 6 3 5" xfId="8073"/>
    <cellStyle name="Normal 3 3 3 6 4" xfId="1169"/>
    <cellStyle name="Normal 3 3 3 6 4 2" xfId="2921"/>
    <cellStyle name="Normal 3 3 3 6 4 2 2" xfId="6519"/>
    <cellStyle name="Normal 3 3 3 6 4 2 2 2" xfId="13715"/>
    <cellStyle name="Normal 3 3 3 6 4 2 3" xfId="10117"/>
    <cellStyle name="Normal 3 3 3 6 4 3" xfId="4767"/>
    <cellStyle name="Normal 3 3 3 6 4 3 2" xfId="11963"/>
    <cellStyle name="Normal 3 3 3 6 4 4" xfId="8365"/>
    <cellStyle name="Normal 3 3 3 6 5" xfId="2045"/>
    <cellStyle name="Normal 3 3 3 6 5 2" xfId="5643"/>
    <cellStyle name="Normal 3 3 3 6 5 2 2" xfId="12839"/>
    <cellStyle name="Normal 3 3 3 6 5 3" xfId="9241"/>
    <cellStyle name="Normal 3 3 3 6 6" xfId="3891"/>
    <cellStyle name="Normal 3 3 3 6 6 2" xfId="11087"/>
    <cellStyle name="Normal 3 3 3 6 7" xfId="7489"/>
    <cellStyle name="Normal 3 3 3 7" xfId="436"/>
    <cellStyle name="Normal 3 3 3 7 2" xfId="1315"/>
    <cellStyle name="Normal 3 3 3 7 2 2" xfId="3067"/>
    <cellStyle name="Normal 3 3 3 7 2 2 2" xfId="6665"/>
    <cellStyle name="Normal 3 3 3 7 2 2 2 2" xfId="13861"/>
    <cellStyle name="Normal 3 3 3 7 2 2 3" xfId="10263"/>
    <cellStyle name="Normal 3 3 3 7 2 3" xfId="4913"/>
    <cellStyle name="Normal 3 3 3 7 2 3 2" xfId="12109"/>
    <cellStyle name="Normal 3 3 3 7 2 4" xfId="8511"/>
    <cellStyle name="Normal 3 3 3 7 3" xfId="2191"/>
    <cellStyle name="Normal 3 3 3 7 3 2" xfId="5789"/>
    <cellStyle name="Normal 3 3 3 7 3 2 2" xfId="12985"/>
    <cellStyle name="Normal 3 3 3 7 3 3" xfId="9387"/>
    <cellStyle name="Normal 3 3 3 7 4" xfId="4037"/>
    <cellStyle name="Normal 3 3 3 7 4 2" xfId="11233"/>
    <cellStyle name="Normal 3 3 3 7 5" xfId="7635"/>
    <cellStyle name="Normal 3 3 3 8" xfId="731"/>
    <cellStyle name="Normal 3 3 3 8 2" xfId="1607"/>
    <cellStyle name="Normal 3 3 3 8 2 2" xfId="3359"/>
    <cellStyle name="Normal 3 3 3 8 2 2 2" xfId="6957"/>
    <cellStyle name="Normal 3 3 3 8 2 2 2 2" xfId="14153"/>
    <cellStyle name="Normal 3 3 3 8 2 2 3" xfId="10555"/>
    <cellStyle name="Normal 3 3 3 8 2 3" xfId="5205"/>
    <cellStyle name="Normal 3 3 3 8 2 3 2" xfId="12401"/>
    <cellStyle name="Normal 3 3 3 8 2 4" xfId="8803"/>
    <cellStyle name="Normal 3 3 3 8 3" xfId="2483"/>
    <cellStyle name="Normal 3 3 3 8 3 2" xfId="6081"/>
    <cellStyle name="Normal 3 3 3 8 3 2 2" xfId="13277"/>
    <cellStyle name="Normal 3 3 3 8 3 3" xfId="9679"/>
    <cellStyle name="Normal 3 3 3 8 4" xfId="4329"/>
    <cellStyle name="Normal 3 3 3 8 4 2" xfId="11525"/>
    <cellStyle name="Normal 3 3 3 8 5" xfId="7927"/>
    <cellStyle name="Normal 3 3 3 9" xfId="1023"/>
    <cellStyle name="Normal 3 3 3 9 2" xfId="2775"/>
    <cellStyle name="Normal 3 3 3 9 2 2" xfId="6373"/>
    <cellStyle name="Normal 3 3 3 9 2 2 2" xfId="13569"/>
    <cellStyle name="Normal 3 3 3 9 2 3" xfId="9971"/>
    <cellStyle name="Normal 3 3 3 9 3" xfId="4621"/>
    <cellStyle name="Normal 3 3 3 9 3 2" xfId="11817"/>
    <cellStyle name="Normal 3 3 3 9 4" xfId="8219"/>
    <cellStyle name="Normal 3 3 4" xfId="46"/>
    <cellStyle name="Normal 3 3 4 10" xfId="3661"/>
    <cellStyle name="Normal 3 3 4 10 2" xfId="7259"/>
    <cellStyle name="Normal 3 3 4 10 2 2" xfId="14455"/>
    <cellStyle name="Normal 3 3 4 10 3" xfId="10857"/>
    <cellStyle name="Normal 3 3 4 11" xfId="3741"/>
    <cellStyle name="Normal 3 3 4 11 2" xfId="10937"/>
    <cellStyle name="Normal 3 3 4 12" xfId="7339"/>
    <cellStyle name="Normal 3 3 4 13" xfId="133"/>
    <cellStyle name="Normal 3 3 4 2" xfId="68"/>
    <cellStyle name="Normal 3 3 4 2 10" xfId="7361"/>
    <cellStyle name="Normal 3 3 4 2 11" xfId="155"/>
    <cellStyle name="Normal 3 3 4 2 2" xfId="240"/>
    <cellStyle name="Normal 3 3 4 2 2 2" xfId="388"/>
    <cellStyle name="Normal 3 3 4 2 2 2 2" xfId="680"/>
    <cellStyle name="Normal 3 3 4 2 2 2 2 2" xfId="1559"/>
    <cellStyle name="Normal 3 3 4 2 2 2 2 2 2" xfId="3311"/>
    <cellStyle name="Normal 3 3 4 2 2 2 2 2 2 2" xfId="6909"/>
    <cellStyle name="Normal 3 3 4 2 2 2 2 2 2 2 2" xfId="14105"/>
    <cellStyle name="Normal 3 3 4 2 2 2 2 2 2 3" xfId="10507"/>
    <cellStyle name="Normal 3 3 4 2 2 2 2 2 3" xfId="5157"/>
    <cellStyle name="Normal 3 3 4 2 2 2 2 2 3 2" xfId="12353"/>
    <cellStyle name="Normal 3 3 4 2 2 2 2 2 4" xfId="8755"/>
    <cellStyle name="Normal 3 3 4 2 2 2 2 3" xfId="2435"/>
    <cellStyle name="Normal 3 3 4 2 2 2 2 3 2" xfId="6033"/>
    <cellStyle name="Normal 3 3 4 2 2 2 2 3 2 2" xfId="13229"/>
    <cellStyle name="Normal 3 3 4 2 2 2 2 3 3" xfId="9631"/>
    <cellStyle name="Normal 3 3 4 2 2 2 2 4" xfId="4281"/>
    <cellStyle name="Normal 3 3 4 2 2 2 2 4 2" xfId="11477"/>
    <cellStyle name="Normal 3 3 4 2 2 2 2 5" xfId="7879"/>
    <cellStyle name="Normal 3 3 4 2 2 2 3" xfId="975"/>
    <cellStyle name="Normal 3 3 4 2 2 2 3 2" xfId="1851"/>
    <cellStyle name="Normal 3 3 4 2 2 2 3 2 2" xfId="3603"/>
    <cellStyle name="Normal 3 3 4 2 2 2 3 2 2 2" xfId="7201"/>
    <cellStyle name="Normal 3 3 4 2 2 2 3 2 2 2 2" xfId="14397"/>
    <cellStyle name="Normal 3 3 4 2 2 2 3 2 2 3" xfId="10799"/>
    <cellStyle name="Normal 3 3 4 2 2 2 3 2 3" xfId="5449"/>
    <cellStyle name="Normal 3 3 4 2 2 2 3 2 3 2" xfId="12645"/>
    <cellStyle name="Normal 3 3 4 2 2 2 3 2 4" xfId="9047"/>
    <cellStyle name="Normal 3 3 4 2 2 2 3 3" xfId="2727"/>
    <cellStyle name="Normal 3 3 4 2 2 2 3 3 2" xfId="6325"/>
    <cellStyle name="Normal 3 3 4 2 2 2 3 3 2 2" xfId="13521"/>
    <cellStyle name="Normal 3 3 4 2 2 2 3 3 3" xfId="9923"/>
    <cellStyle name="Normal 3 3 4 2 2 2 3 4" xfId="4573"/>
    <cellStyle name="Normal 3 3 4 2 2 2 3 4 2" xfId="11769"/>
    <cellStyle name="Normal 3 3 4 2 2 2 3 5" xfId="8171"/>
    <cellStyle name="Normal 3 3 4 2 2 2 4" xfId="1267"/>
    <cellStyle name="Normal 3 3 4 2 2 2 4 2" xfId="3019"/>
    <cellStyle name="Normal 3 3 4 2 2 2 4 2 2" xfId="6617"/>
    <cellStyle name="Normal 3 3 4 2 2 2 4 2 2 2" xfId="13813"/>
    <cellStyle name="Normal 3 3 4 2 2 2 4 2 3" xfId="10215"/>
    <cellStyle name="Normal 3 3 4 2 2 2 4 3" xfId="4865"/>
    <cellStyle name="Normal 3 3 4 2 2 2 4 3 2" xfId="12061"/>
    <cellStyle name="Normal 3 3 4 2 2 2 4 4" xfId="8463"/>
    <cellStyle name="Normal 3 3 4 2 2 2 5" xfId="2143"/>
    <cellStyle name="Normal 3 3 4 2 2 2 5 2" xfId="5741"/>
    <cellStyle name="Normal 3 3 4 2 2 2 5 2 2" xfId="12937"/>
    <cellStyle name="Normal 3 3 4 2 2 2 5 3" xfId="9339"/>
    <cellStyle name="Normal 3 3 4 2 2 2 6" xfId="3989"/>
    <cellStyle name="Normal 3 3 4 2 2 2 6 2" xfId="11185"/>
    <cellStyle name="Normal 3 3 4 2 2 2 7" xfId="7587"/>
    <cellStyle name="Normal 3 3 4 2 2 3" xfId="534"/>
    <cellStyle name="Normal 3 3 4 2 2 3 2" xfId="1413"/>
    <cellStyle name="Normal 3 3 4 2 2 3 2 2" xfId="3165"/>
    <cellStyle name="Normal 3 3 4 2 2 3 2 2 2" xfId="6763"/>
    <cellStyle name="Normal 3 3 4 2 2 3 2 2 2 2" xfId="13959"/>
    <cellStyle name="Normal 3 3 4 2 2 3 2 2 3" xfId="10361"/>
    <cellStyle name="Normal 3 3 4 2 2 3 2 3" xfId="5011"/>
    <cellStyle name="Normal 3 3 4 2 2 3 2 3 2" xfId="12207"/>
    <cellStyle name="Normal 3 3 4 2 2 3 2 4" xfId="8609"/>
    <cellStyle name="Normal 3 3 4 2 2 3 3" xfId="2289"/>
    <cellStyle name="Normal 3 3 4 2 2 3 3 2" xfId="5887"/>
    <cellStyle name="Normal 3 3 4 2 2 3 3 2 2" xfId="13083"/>
    <cellStyle name="Normal 3 3 4 2 2 3 3 3" xfId="9485"/>
    <cellStyle name="Normal 3 3 4 2 2 3 4" xfId="4135"/>
    <cellStyle name="Normal 3 3 4 2 2 3 4 2" xfId="11331"/>
    <cellStyle name="Normal 3 3 4 2 2 3 5" xfId="7733"/>
    <cellStyle name="Normal 3 3 4 2 2 4" xfId="829"/>
    <cellStyle name="Normal 3 3 4 2 2 4 2" xfId="1705"/>
    <cellStyle name="Normal 3 3 4 2 2 4 2 2" xfId="3457"/>
    <cellStyle name="Normal 3 3 4 2 2 4 2 2 2" xfId="7055"/>
    <cellStyle name="Normal 3 3 4 2 2 4 2 2 2 2" xfId="14251"/>
    <cellStyle name="Normal 3 3 4 2 2 4 2 2 3" xfId="10653"/>
    <cellStyle name="Normal 3 3 4 2 2 4 2 3" xfId="5303"/>
    <cellStyle name="Normal 3 3 4 2 2 4 2 3 2" xfId="12499"/>
    <cellStyle name="Normal 3 3 4 2 2 4 2 4" xfId="8901"/>
    <cellStyle name="Normal 3 3 4 2 2 4 3" xfId="2581"/>
    <cellStyle name="Normal 3 3 4 2 2 4 3 2" xfId="6179"/>
    <cellStyle name="Normal 3 3 4 2 2 4 3 2 2" xfId="13375"/>
    <cellStyle name="Normal 3 3 4 2 2 4 3 3" xfId="9777"/>
    <cellStyle name="Normal 3 3 4 2 2 4 4" xfId="4427"/>
    <cellStyle name="Normal 3 3 4 2 2 4 4 2" xfId="11623"/>
    <cellStyle name="Normal 3 3 4 2 2 4 5" xfId="8025"/>
    <cellStyle name="Normal 3 3 4 2 2 5" xfId="1121"/>
    <cellStyle name="Normal 3 3 4 2 2 5 2" xfId="2873"/>
    <cellStyle name="Normal 3 3 4 2 2 5 2 2" xfId="6471"/>
    <cellStyle name="Normal 3 3 4 2 2 5 2 2 2" xfId="13667"/>
    <cellStyle name="Normal 3 3 4 2 2 5 2 3" xfId="10069"/>
    <cellStyle name="Normal 3 3 4 2 2 5 3" xfId="4719"/>
    <cellStyle name="Normal 3 3 4 2 2 5 3 2" xfId="11915"/>
    <cellStyle name="Normal 3 3 4 2 2 5 4" xfId="8317"/>
    <cellStyle name="Normal 3 3 4 2 2 6" xfId="1997"/>
    <cellStyle name="Normal 3 3 4 2 2 6 2" xfId="5595"/>
    <cellStyle name="Normal 3 3 4 2 2 6 2 2" xfId="12791"/>
    <cellStyle name="Normal 3 3 4 2 2 6 3" xfId="9193"/>
    <cellStyle name="Normal 3 3 4 2 2 7" xfId="3843"/>
    <cellStyle name="Normal 3 3 4 2 2 7 2" xfId="11039"/>
    <cellStyle name="Normal 3 3 4 2 2 8" xfId="7441"/>
    <cellStyle name="Normal 3 3 4 2 3" xfId="308"/>
    <cellStyle name="Normal 3 3 4 2 3 2" xfId="600"/>
    <cellStyle name="Normal 3 3 4 2 3 2 2" xfId="1479"/>
    <cellStyle name="Normal 3 3 4 2 3 2 2 2" xfId="3231"/>
    <cellStyle name="Normal 3 3 4 2 3 2 2 2 2" xfId="6829"/>
    <cellStyle name="Normal 3 3 4 2 3 2 2 2 2 2" xfId="14025"/>
    <cellStyle name="Normal 3 3 4 2 3 2 2 2 3" xfId="10427"/>
    <cellStyle name="Normal 3 3 4 2 3 2 2 3" xfId="5077"/>
    <cellStyle name="Normal 3 3 4 2 3 2 2 3 2" xfId="12273"/>
    <cellStyle name="Normal 3 3 4 2 3 2 2 4" xfId="8675"/>
    <cellStyle name="Normal 3 3 4 2 3 2 3" xfId="2355"/>
    <cellStyle name="Normal 3 3 4 2 3 2 3 2" xfId="5953"/>
    <cellStyle name="Normal 3 3 4 2 3 2 3 2 2" xfId="13149"/>
    <cellStyle name="Normal 3 3 4 2 3 2 3 3" xfId="9551"/>
    <cellStyle name="Normal 3 3 4 2 3 2 4" xfId="4201"/>
    <cellStyle name="Normal 3 3 4 2 3 2 4 2" xfId="11397"/>
    <cellStyle name="Normal 3 3 4 2 3 2 5" xfId="7799"/>
    <cellStyle name="Normal 3 3 4 2 3 3" xfId="895"/>
    <cellStyle name="Normal 3 3 4 2 3 3 2" xfId="1771"/>
    <cellStyle name="Normal 3 3 4 2 3 3 2 2" xfId="3523"/>
    <cellStyle name="Normal 3 3 4 2 3 3 2 2 2" xfId="7121"/>
    <cellStyle name="Normal 3 3 4 2 3 3 2 2 2 2" xfId="14317"/>
    <cellStyle name="Normal 3 3 4 2 3 3 2 2 3" xfId="10719"/>
    <cellStyle name="Normal 3 3 4 2 3 3 2 3" xfId="5369"/>
    <cellStyle name="Normal 3 3 4 2 3 3 2 3 2" xfId="12565"/>
    <cellStyle name="Normal 3 3 4 2 3 3 2 4" xfId="8967"/>
    <cellStyle name="Normal 3 3 4 2 3 3 3" xfId="2647"/>
    <cellStyle name="Normal 3 3 4 2 3 3 3 2" xfId="6245"/>
    <cellStyle name="Normal 3 3 4 2 3 3 3 2 2" xfId="13441"/>
    <cellStyle name="Normal 3 3 4 2 3 3 3 3" xfId="9843"/>
    <cellStyle name="Normal 3 3 4 2 3 3 4" xfId="4493"/>
    <cellStyle name="Normal 3 3 4 2 3 3 4 2" xfId="11689"/>
    <cellStyle name="Normal 3 3 4 2 3 3 5" xfId="8091"/>
    <cellStyle name="Normal 3 3 4 2 3 4" xfId="1187"/>
    <cellStyle name="Normal 3 3 4 2 3 4 2" xfId="2939"/>
    <cellStyle name="Normal 3 3 4 2 3 4 2 2" xfId="6537"/>
    <cellStyle name="Normal 3 3 4 2 3 4 2 2 2" xfId="13733"/>
    <cellStyle name="Normal 3 3 4 2 3 4 2 3" xfId="10135"/>
    <cellStyle name="Normal 3 3 4 2 3 4 3" xfId="4785"/>
    <cellStyle name="Normal 3 3 4 2 3 4 3 2" xfId="11981"/>
    <cellStyle name="Normal 3 3 4 2 3 4 4" xfId="8383"/>
    <cellStyle name="Normal 3 3 4 2 3 5" xfId="2063"/>
    <cellStyle name="Normal 3 3 4 2 3 5 2" xfId="5661"/>
    <cellStyle name="Normal 3 3 4 2 3 5 2 2" xfId="12857"/>
    <cellStyle name="Normal 3 3 4 2 3 5 3" xfId="9259"/>
    <cellStyle name="Normal 3 3 4 2 3 6" xfId="3909"/>
    <cellStyle name="Normal 3 3 4 2 3 6 2" xfId="11105"/>
    <cellStyle name="Normal 3 3 4 2 3 7" xfId="7507"/>
    <cellStyle name="Normal 3 3 4 2 4" xfId="454"/>
    <cellStyle name="Normal 3 3 4 2 4 2" xfId="1333"/>
    <cellStyle name="Normal 3 3 4 2 4 2 2" xfId="3085"/>
    <cellStyle name="Normal 3 3 4 2 4 2 2 2" xfId="6683"/>
    <cellStyle name="Normal 3 3 4 2 4 2 2 2 2" xfId="13879"/>
    <cellStyle name="Normal 3 3 4 2 4 2 2 3" xfId="10281"/>
    <cellStyle name="Normal 3 3 4 2 4 2 3" xfId="4931"/>
    <cellStyle name="Normal 3 3 4 2 4 2 3 2" xfId="12127"/>
    <cellStyle name="Normal 3 3 4 2 4 2 4" xfId="8529"/>
    <cellStyle name="Normal 3 3 4 2 4 3" xfId="2209"/>
    <cellStyle name="Normal 3 3 4 2 4 3 2" xfId="5807"/>
    <cellStyle name="Normal 3 3 4 2 4 3 2 2" xfId="13003"/>
    <cellStyle name="Normal 3 3 4 2 4 3 3" xfId="9405"/>
    <cellStyle name="Normal 3 3 4 2 4 4" xfId="4055"/>
    <cellStyle name="Normal 3 3 4 2 4 4 2" xfId="11251"/>
    <cellStyle name="Normal 3 3 4 2 4 5" xfId="7653"/>
    <cellStyle name="Normal 3 3 4 2 5" xfId="749"/>
    <cellStyle name="Normal 3 3 4 2 5 2" xfId="1625"/>
    <cellStyle name="Normal 3 3 4 2 5 2 2" xfId="3377"/>
    <cellStyle name="Normal 3 3 4 2 5 2 2 2" xfId="6975"/>
    <cellStyle name="Normal 3 3 4 2 5 2 2 2 2" xfId="14171"/>
    <cellStyle name="Normal 3 3 4 2 5 2 2 3" xfId="10573"/>
    <cellStyle name="Normal 3 3 4 2 5 2 3" xfId="5223"/>
    <cellStyle name="Normal 3 3 4 2 5 2 3 2" xfId="12419"/>
    <cellStyle name="Normal 3 3 4 2 5 2 4" xfId="8821"/>
    <cellStyle name="Normal 3 3 4 2 5 3" xfId="2501"/>
    <cellStyle name="Normal 3 3 4 2 5 3 2" xfId="6099"/>
    <cellStyle name="Normal 3 3 4 2 5 3 2 2" xfId="13295"/>
    <cellStyle name="Normal 3 3 4 2 5 3 3" xfId="9697"/>
    <cellStyle name="Normal 3 3 4 2 5 4" xfId="4347"/>
    <cellStyle name="Normal 3 3 4 2 5 4 2" xfId="11543"/>
    <cellStyle name="Normal 3 3 4 2 5 5" xfId="7945"/>
    <cellStyle name="Normal 3 3 4 2 6" xfId="1041"/>
    <cellStyle name="Normal 3 3 4 2 6 2" xfId="2793"/>
    <cellStyle name="Normal 3 3 4 2 6 2 2" xfId="6391"/>
    <cellStyle name="Normal 3 3 4 2 6 2 2 2" xfId="13587"/>
    <cellStyle name="Normal 3 3 4 2 6 2 3" xfId="9989"/>
    <cellStyle name="Normal 3 3 4 2 6 3" xfId="4639"/>
    <cellStyle name="Normal 3 3 4 2 6 3 2" xfId="11835"/>
    <cellStyle name="Normal 3 3 4 2 6 4" xfId="8237"/>
    <cellStyle name="Normal 3 3 4 2 7" xfId="1917"/>
    <cellStyle name="Normal 3 3 4 2 7 2" xfId="5515"/>
    <cellStyle name="Normal 3 3 4 2 7 2 2" xfId="12711"/>
    <cellStyle name="Normal 3 3 4 2 7 3" xfId="9113"/>
    <cellStyle name="Normal 3 3 4 2 8" xfId="3683"/>
    <cellStyle name="Normal 3 3 4 2 8 2" xfId="7281"/>
    <cellStyle name="Normal 3 3 4 2 8 2 2" xfId="14477"/>
    <cellStyle name="Normal 3 3 4 2 8 3" xfId="10879"/>
    <cellStyle name="Normal 3 3 4 2 9" xfId="3763"/>
    <cellStyle name="Normal 3 3 4 2 9 2" xfId="10959"/>
    <cellStyle name="Normal 3 3 4 3" xfId="91"/>
    <cellStyle name="Normal 3 3 4 3 10" xfId="7383"/>
    <cellStyle name="Normal 3 3 4 3 11" xfId="178"/>
    <cellStyle name="Normal 3 3 4 3 2" xfId="263"/>
    <cellStyle name="Normal 3 3 4 3 2 2" xfId="410"/>
    <cellStyle name="Normal 3 3 4 3 2 2 2" xfId="702"/>
    <cellStyle name="Normal 3 3 4 3 2 2 2 2" xfId="1581"/>
    <cellStyle name="Normal 3 3 4 3 2 2 2 2 2" xfId="3333"/>
    <cellStyle name="Normal 3 3 4 3 2 2 2 2 2 2" xfId="6931"/>
    <cellStyle name="Normal 3 3 4 3 2 2 2 2 2 2 2" xfId="14127"/>
    <cellStyle name="Normal 3 3 4 3 2 2 2 2 2 3" xfId="10529"/>
    <cellStyle name="Normal 3 3 4 3 2 2 2 2 3" xfId="5179"/>
    <cellStyle name="Normal 3 3 4 3 2 2 2 2 3 2" xfId="12375"/>
    <cellStyle name="Normal 3 3 4 3 2 2 2 2 4" xfId="8777"/>
    <cellStyle name="Normal 3 3 4 3 2 2 2 3" xfId="2457"/>
    <cellStyle name="Normal 3 3 4 3 2 2 2 3 2" xfId="6055"/>
    <cellStyle name="Normal 3 3 4 3 2 2 2 3 2 2" xfId="13251"/>
    <cellStyle name="Normal 3 3 4 3 2 2 2 3 3" xfId="9653"/>
    <cellStyle name="Normal 3 3 4 3 2 2 2 4" xfId="4303"/>
    <cellStyle name="Normal 3 3 4 3 2 2 2 4 2" xfId="11499"/>
    <cellStyle name="Normal 3 3 4 3 2 2 2 5" xfId="7901"/>
    <cellStyle name="Normal 3 3 4 3 2 2 3" xfId="997"/>
    <cellStyle name="Normal 3 3 4 3 2 2 3 2" xfId="1873"/>
    <cellStyle name="Normal 3 3 4 3 2 2 3 2 2" xfId="3625"/>
    <cellStyle name="Normal 3 3 4 3 2 2 3 2 2 2" xfId="7223"/>
    <cellStyle name="Normal 3 3 4 3 2 2 3 2 2 2 2" xfId="14419"/>
    <cellStyle name="Normal 3 3 4 3 2 2 3 2 2 3" xfId="10821"/>
    <cellStyle name="Normal 3 3 4 3 2 2 3 2 3" xfId="5471"/>
    <cellStyle name="Normal 3 3 4 3 2 2 3 2 3 2" xfId="12667"/>
    <cellStyle name="Normal 3 3 4 3 2 2 3 2 4" xfId="9069"/>
    <cellStyle name="Normal 3 3 4 3 2 2 3 3" xfId="2749"/>
    <cellStyle name="Normal 3 3 4 3 2 2 3 3 2" xfId="6347"/>
    <cellStyle name="Normal 3 3 4 3 2 2 3 3 2 2" xfId="13543"/>
    <cellStyle name="Normal 3 3 4 3 2 2 3 3 3" xfId="9945"/>
    <cellStyle name="Normal 3 3 4 3 2 2 3 4" xfId="4595"/>
    <cellStyle name="Normal 3 3 4 3 2 2 3 4 2" xfId="11791"/>
    <cellStyle name="Normal 3 3 4 3 2 2 3 5" xfId="8193"/>
    <cellStyle name="Normal 3 3 4 3 2 2 4" xfId="1289"/>
    <cellStyle name="Normal 3 3 4 3 2 2 4 2" xfId="3041"/>
    <cellStyle name="Normal 3 3 4 3 2 2 4 2 2" xfId="6639"/>
    <cellStyle name="Normal 3 3 4 3 2 2 4 2 2 2" xfId="13835"/>
    <cellStyle name="Normal 3 3 4 3 2 2 4 2 3" xfId="10237"/>
    <cellStyle name="Normal 3 3 4 3 2 2 4 3" xfId="4887"/>
    <cellStyle name="Normal 3 3 4 3 2 2 4 3 2" xfId="12083"/>
    <cellStyle name="Normal 3 3 4 3 2 2 4 4" xfId="8485"/>
    <cellStyle name="Normal 3 3 4 3 2 2 5" xfId="2165"/>
    <cellStyle name="Normal 3 3 4 3 2 2 5 2" xfId="5763"/>
    <cellStyle name="Normal 3 3 4 3 2 2 5 2 2" xfId="12959"/>
    <cellStyle name="Normal 3 3 4 3 2 2 5 3" xfId="9361"/>
    <cellStyle name="Normal 3 3 4 3 2 2 6" xfId="4011"/>
    <cellStyle name="Normal 3 3 4 3 2 2 6 2" xfId="11207"/>
    <cellStyle name="Normal 3 3 4 3 2 2 7" xfId="7609"/>
    <cellStyle name="Normal 3 3 4 3 2 3" xfId="556"/>
    <cellStyle name="Normal 3 3 4 3 2 3 2" xfId="1435"/>
    <cellStyle name="Normal 3 3 4 3 2 3 2 2" xfId="3187"/>
    <cellStyle name="Normal 3 3 4 3 2 3 2 2 2" xfId="6785"/>
    <cellStyle name="Normal 3 3 4 3 2 3 2 2 2 2" xfId="13981"/>
    <cellStyle name="Normal 3 3 4 3 2 3 2 2 3" xfId="10383"/>
    <cellStyle name="Normal 3 3 4 3 2 3 2 3" xfId="5033"/>
    <cellStyle name="Normal 3 3 4 3 2 3 2 3 2" xfId="12229"/>
    <cellStyle name="Normal 3 3 4 3 2 3 2 4" xfId="8631"/>
    <cellStyle name="Normal 3 3 4 3 2 3 3" xfId="2311"/>
    <cellStyle name="Normal 3 3 4 3 2 3 3 2" xfId="5909"/>
    <cellStyle name="Normal 3 3 4 3 2 3 3 2 2" xfId="13105"/>
    <cellStyle name="Normal 3 3 4 3 2 3 3 3" xfId="9507"/>
    <cellStyle name="Normal 3 3 4 3 2 3 4" xfId="4157"/>
    <cellStyle name="Normal 3 3 4 3 2 3 4 2" xfId="11353"/>
    <cellStyle name="Normal 3 3 4 3 2 3 5" xfId="7755"/>
    <cellStyle name="Normal 3 3 4 3 2 4" xfId="851"/>
    <cellStyle name="Normal 3 3 4 3 2 4 2" xfId="1727"/>
    <cellStyle name="Normal 3 3 4 3 2 4 2 2" xfId="3479"/>
    <cellStyle name="Normal 3 3 4 3 2 4 2 2 2" xfId="7077"/>
    <cellStyle name="Normal 3 3 4 3 2 4 2 2 2 2" xfId="14273"/>
    <cellStyle name="Normal 3 3 4 3 2 4 2 2 3" xfId="10675"/>
    <cellStyle name="Normal 3 3 4 3 2 4 2 3" xfId="5325"/>
    <cellStyle name="Normal 3 3 4 3 2 4 2 3 2" xfId="12521"/>
    <cellStyle name="Normal 3 3 4 3 2 4 2 4" xfId="8923"/>
    <cellStyle name="Normal 3 3 4 3 2 4 3" xfId="2603"/>
    <cellStyle name="Normal 3 3 4 3 2 4 3 2" xfId="6201"/>
    <cellStyle name="Normal 3 3 4 3 2 4 3 2 2" xfId="13397"/>
    <cellStyle name="Normal 3 3 4 3 2 4 3 3" xfId="9799"/>
    <cellStyle name="Normal 3 3 4 3 2 4 4" xfId="4449"/>
    <cellStyle name="Normal 3 3 4 3 2 4 4 2" xfId="11645"/>
    <cellStyle name="Normal 3 3 4 3 2 4 5" xfId="8047"/>
    <cellStyle name="Normal 3 3 4 3 2 5" xfId="1143"/>
    <cellStyle name="Normal 3 3 4 3 2 5 2" xfId="2895"/>
    <cellStyle name="Normal 3 3 4 3 2 5 2 2" xfId="6493"/>
    <cellStyle name="Normal 3 3 4 3 2 5 2 2 2" xfId="13689"/>
    <cellStyle name="Normal 3 3 4 3 2 5 2 3" xfId="10091"/>
    <cellStyle name="Normal 3 3 4 3 2 5 3" xfId="4741"/>
    <cellStyle name="Normal 3 3 4 3 2 5 3 2" xfId="11937"/>
    <cellStyle name="Normal 3 3 4 3 2 5 4" xfId="8339"/>
    <cellStyle name="Normal 3 3 4 3 2 6" xfId="2019"/>
    <cellStyle name="Normal 3 3 4 3 2 6 2" xfId="5617"/>
    <cellStyle name="Normal 3 3 4 3 2 6 2 2" xfId="12813"/>
    <cellStyle name="Normal 3 3 4 3 2 6 3" xfId="9215"/>
    <cellStyle name="Normal 3 3 4 3 2 7" xfId="3865"/>
    <cellStyle name="Normal 3 3 4 3 2 7 2" xfId="11061"/>
    <cellStyle name="Normal 3 3 4 3 2 8" xfId="7463"/>
    <cellStyle name="Normal 3 3 4 3 3" xfId="330"/>
    <cellStyle name="Normal 3 3 4 3 3 2" xfId="622"/>
    <cellStyle name="Normal 3 3 4 3 3 2 2" xfId="1501"/>
    <cellStyle name="Normal 3 3 4 3 3 2 2 2" xfId="3253"/>
    <cellStyle name="Normal 3 3 4 3 3 2 2 2 2" xfId="6851"/>
    <cellStyle name="Normal 3 3 4 3 3 2 2 2 2 2" xfId="14047"/>
    <cellStyle name="Normal 3 3 4 3 3 2 2 2 3" xfId="10449"/>
    <cellStyle name="Normal 3 3 4 3 3 2 2 3" xfId="5099"/>
    <cellStyle name="Normal 3 3 4 3 3 2 2 3 2" xfId="12295"/>
    <cellStyle name="Normal 3 3 4 3 3 2 2 4" xfId="8697"/>
    <cellStyle name="Normal 3 3 4 3 3 2 3" xfId="2377"/>
    <cellStyle name="Normal 3 3 4 3 3 2 3 2" xfId="5975"/>
    <cellStyle name="Normal 3 3 4 3 3 2 3 2 2" xfId="13171"/>
    <cellStyle name="Normal 3 3 4 3 3 2 3 3" xfId="9573"/>
    <cellStyle name="Normal 3 3 4 3 3 2 4" xfId="4223"/>
    <cellStyle name="Normal 3 3 4 3 3 2 4 2" xfId="11419"/>
    <cellStyle name="Normal 3 3 4 3 3 2 5" xfId="7821"/>
    <cellStyle name="Normal 3 3 4 3 3 3" xfId="917"/>
    <cellStyle name="Normal 3 3 4 3 3 3 2" xfId="1793"/>
    <cellStyle name="Normal 3 3 4 3 3 3 2 2" xfId="3545"/>
    <cellStyle name="Normal 3 3 4 3 3 3 2 2 2" xfId="7143"/>
    <cellStyle name="Normal 3 3 4 3 3 3 2 2 2 2" xfId="14339"/>
    <cellStyle name="Normal 3 3 4 3 3 3 2 2 3" xfId="10741"/>
    <cellStyle name="Normal 3 3 4 3 3 3 2 3" xfId="5391"/>
    <cellStyle name="Normal 3 3 4 3 3 3 2 3 2" xfId="12587"/>
    <cellStyle name="Normal 3 3 4 3 3 3 2 4" xfId="8989"/>
    <cellStyle name="Normal 3 3 4 3 3 3 3" xfId="2669"/>
    <cellStyle name="Normal 3 3 4 3 3 3 3 2" xfId="6267"/>
    <cellStyle name="Normal 3 3 4 3 3 3 3 2 2" xfId="13463"/>
    <cellStyle name="Normal 3 3 4 3 3 3 3 3" xfId="9865"/>
    <cellStyle name="Normal 3 3 4 3 3 3 4" xfId="4515"/>
    <cellStyle name="Normal 3 3 4 3 3 3 4 2" xfId="11711"/>
    <cellStyle name="Normal 3 3 4 3 3 3 5" xfId="8113"/>
    <cellStyle name="Normal 3 3 4 3 3 4" xfId="1209"/>
    <cellStyle name="Normal 3 3 4 3 3 4 2" xfId="2961"/>
    <cellStyle name="Normal 3 3 4 3 3 4 2 2" xfId="6559"/>
    <cellStyle name="Normal 3 3 4 3 3 4 2 2 2" xfId="13755"/>
    <cellStyle name="Normal 3 3 4 3 3 4 2 3" xfId="10157"/>
    <cellStyle name="Normal 3 3 4 3 3 4 3" xfId="4807"/>
    <cellStyle name="Normal 3 3 4 3 3 4 3 2" xfId="12003"/>
    <cellStyle name="Normal 3 3 4 3 3 4 4" xfId="8405"/>
    <cellStyle name="Normal 3 3 4 3 3 5" xfId="2085"/>
    <cellStyle name="Normal 3 3 4 3 3 5 2" xfId="5683"/>
    <cellStyle name="Normal 3 3 4 3 3 5 2 2" xfId="12879"/>
    <cellStyle name="Normal 3 3 4 3 3 5 3" xfId="9281"/>
    <cellStyle name="Normal 3 3 4 3 3 6" xfId="3931"/>
    <cellStyle name="Normal 3 3 4 3 3 6 2" xfId="11127"/>
    <cellStyle name="Normal 3 3 4 3 3 7" xfId="7529"/>
    <cellStyle name="Normal 3 3 4 3 4" xfId="476"/>
    <cellStyle name="Normal 3 3 4 3 4 2" xfId="1355"/>
    <cellStyle name="Normal 3 3 4 3 4 2 2" xfId="3107"/>
    <cellStyle name="Normal 3 3 4 3 4 2 2 2" xfId="6705"/>
    <cellStyle name="Normal 3 3 4 3 4 2 2 2 2" xfId="13901"/>
    <cellStyle name="Normal 3 3 4 3 4 2 2 3" xfId="10303"/>
    <cellStyle name="Normal 3 3 4 3 4 2 3" xfId="4953"/>
    <cellStyle name="Normal 3 3 4 3 4 2 3 2" xfId="12149"/>
    <cellStyle name="Normal 3 3 4 3 4 2 4" xfId="8551"/>
    <cellStyle name="Normal 3 3 4 3 4 3" xfId="2231"/>
    <cellStyle name="Normal 3 3 4 3 4 3 2" xfId="5829"/>
    <cellStyle name="Normal 3 3 4 3 4 3 2 2" xfId="13025"/>
    <cellStyle name="Normal 3 3 4 3 4 3 3" xfId="9427"/>
    <cellStyle name="Normal 3 3 4 3 4 4" xfId="4077"/>
    <cellStyle name="Normal 3 3 4 3 4 4 2" xfId="11273"/>
    <cellStyle name="Normal 3 3 4 3 4 5" xfId="7675"/>
    <cellStyle name="Normal 3 3 4 3 5" xfId="771"/>
    <cellStyle name="Normal 3 3 4 3 5 2" xfId="1647"/>
    <cellStyle name="Normal 3 3 4 3 5 2 2" xfId="3399"/>
    <cellStyle name="Normal 3 3 4 3 5 2 2 2" xfId="6997"/>
    <cellStyle name="Normal 3 3 4 3 5 2 2 2 2" xfId="14193"/>
    <cellStyle name="Normal 3 3 4 3 5 2 2 3" xfId="10595"/>
    <cellStyle name="Normal 3 3 4 3 5 2 3" xfId="5245"/>
    <cellStyle name="Normal 3 3 4 3 5 2 3 2" xfId="12441"/>
    <cellStyle name="Normal 3 3 4 3 5 2 4" xfId="8843"/>
    <cellStyle name="Normal 3 3 4 3 5 3" xfId="2523"/>
    <cellStyle name="Normal 3 3 4 3 5 3 2" xfId="6121"/>
    <cellStyle name="Normal 3 3 4 3 5 3 2 2" xfId="13317"/>
    <cellStyle name="Normal 3 3 4 3 5 3 3" xfId="9719"/>
    <cellStyle name="Normal 3 3 4 3 5 4" xfId="4369"/>
    <cellStyle name="Normal 3 3 4 3 5 4 2" xfId="11565"/>
    <cellStyle name="Normal 3 3 4 3 5 5" xfId="7967"/>
    <cellStyle name="Normal 3 3 4 3 6" xfId="1063"/>
    <cellStyle name="Normal 3 3 4 3 6 2" xfId="2815"/>
    <cellStyle name="Normal 3 3 4 3 6 2 2" xfId="6413"/>
    <cellStyle name="Normal 3 3 4 3 6 2 2 2" xfId="13609"/>
    <cellStyle name="Normal 3 3 4 3 6 2 3" xfId="10011"/>
    <cellStyle name="Normal 3 3 4 3 6 3" xfId="4661"/>
    <cellStyle name="Normal 3 3 4 3 6 3 2" xfId="11857"/>
    <cellStyle name="Normal 3 3 4 3 6 4" xfId="8259"/>
    <cellStyle name="Normal 3 3 4 3 7" xfId="1939"/>
    <cellStyle name="Normal 3 3 4 3 7 2" xfId="5537"/>
    <cellStyle name="Normal 3 3 4 3 7 2 2" xfId="12733"/>
    <cellStyle name="Normal 3 3 4 3 7 3" xfId="9135"/>
    <cellStyle name="Normal 3 3 4 3 8" xfId="3705"/>
    <cellStyle name="Normal 3 3 4 3 8 2" xfId="7303"/>
    <cellStyle name="Normal 3 3 4 3 8 2 2" xfId="14499"/>
    <cellStyle name="Normal 3 3 4 3 8 3" xfId="10901"/>
    <cellStyle name="Normal 3 3 4 3 9" xfId="3785"/>
    <cellStyle name="Normal 3 3 4 3 9 2" xfId="10981"/>
    <cellStyle name="Normal 3 3 4 4" xfId="218"/>
    <cellStyle name="Normal 3 3 4 4 2" xfId="366"/>
    <cellStyle name="Normal 3 3 4 4 2 2" xfId="658"/>
    <cellStyle name="Normal 3 3 4 4 2 2 2" xfId="1537"/>
    <cellStyle name="Normal 3 3 4 4 2 2 2 2" xfId="3289"/>
    <cellStyle name="Normal 3 3 4 4 2 2 2 2 2" xfId="6887"/>
    <cellStyle name="Normal 3 3 4 4 2 2 2 2 2 2" xfId="14083"/>
    <cellStyle name="Normal 3 3 4 4 2 2 2 2 3" xfId="10485"/>
    <cellStyle name="Normal 3 3 4 4 2 2 2 3" xfId="5135"/>
    <cellStyle name="Normal 3 3 4 4 2 2 2 3 2" xfId="12331"/>
    <cellStyle name="Normal 3 3 4 4 2 2 2 4" xfId="8733"/>
    <cellStyle name="Normal 3 3 4 4 2 2 3" xfId="2413"/>
    <cellStyle name="Normal 3 3 4 4 2 2 3 2" xfId="6011"/>
    <cellStyle name="Normal 3 3 4 4 2 2 3 2 2" xfId="13207"/>
    <cellStyle name="Normal 3 3 4 4 2 2 3 3" xfId="9609"/>
    <cellStyle name="Normal 3 3 4 4 2 2 4" xfId="4259"/>
    <cellStyle name="Normal 3 3 4 4 2 2 4 2" xfId="11455"/>
    <cellStyle name="Normal 3 3 4 4 2 2 5" xfId="7857"/>
    <cellStyle name="Normal 3 3 4 4 2 3" xfId="953"/>
    <cellStyle name="Normal 3 3 4 4 2 3 2" xfId="1829"/>
    <cellStyle name="Normal 3 3 4 4 2 3 2 2" xfId="3581"/>
    <cellStyle name="Normal 3 3 4 4 2 3 2 2 2" xfId="7179"/>
    <cellStyle name="Normal 3 3 4 4 2 3 2 2 2 2" xfId="14375"/>
    <cellStyle name="Normal 3 3 4 4 2 3 2 2 3" xfId="10777"/>
    <cellStyle name="Normal 3 3 4 4 2 3 2 3" xfId="5427"/>
    <cellStyle name="Normal 3 3 4 4 2 3 2 3 2" xfId="12623"/>
    <cellStyle name="Normal 3 3 4 4 2 3 2 4" xfId="9025"/>
    <cellStyle name="Normal 3 3 4 4 2 3 3" xfId="2705"/>
    <cellStyle name="Normal 3 3 4 4 2 3 3 2" xfId="6303"/>
    <cellStyle name="Normal 3 3 4 4 2 3 3 2 2" xfId="13499"/>
    <cellStyle name="Normal 3 3 4 4 2 3 3 3" xfId="9901"/>
    <cellStyle name="Normal 3 3 4 4 2 3 4" xfId="4551"/>
    <cellStyle name="Normal 3 3 4 4 2 3 4 2" xfId="11747"/>
    <cellStyle name="Normal 3 3 4 4 2 3 5" xfId="8149"/>
    <cellStyle name="Normal 3 3 4 4 2 4" xfId="1245"/>
    <cellStyle name="Normal 3 3 4 4 2 4 2" xfId="2997"/>
    <cellStyle name="Normal 3 3 4 4 2 4 2 2" xfId="6595"/>
    <cellStyle name="Normal 3 3 4 4 2 4 2 2 2" xfId="13791"/>
    <cellStyle name="Normal 3 3 4 4 2 4 2 3" xfId="10193"/>
    <cellStyle name="Normal 3 3 4 4 2 4 3" xfId="4843"/>
    <cellStyle name="Normal 3 3 4 4 2 4 3 2" xfId="12039"/>
    <cellStyle name="Normal 3 3 4 4 2 4 4" xfId="8441"/>
    <cellStyle name="Normal 3 3 4 4 2 5" xfId="2121"/>
    <cellStyle name="Normal 3 3 4 4 2 5 2" xfId="5719"/>
    <cellStyle name="Normal 3 3 4 4 2 5 2 2" xfId="12915"/>
    <cellStyle name="Normal 3 3 4 4 2 5 3" xfId="9317"/>
    <cellStyle name="Normal 3 3 4 4 2 6" xfId="3967"/>
    <cellStyle name="Normal 3 3 4 4 2 6 2" xfId="11163"/>
    <cellStyle name="Normal 3 3 4 4 2 7" xfId="7565"/>
    <cellStyle name="Normal 3 3 4 4 3" xfId="512"/>
    <cellStyle name="Normal 3 3 4 4 3 2" xfId="1391"/>
    <cellStyle name="Normal 3 3 4 4 3 2 2" xfId="3143"/>
    <cellStyle name="Normal 3 3 4 4 3 2 2 2" xfId="6741"/>
    <cellStyle name="Normal 3 3 4 4 3 2 2 2 2" xfId="13937"/>
    <cellStyle name="Normal 3 3 4 4 3 2 2 3" xfId="10339"/>
    <cellStyle name="Normal 3 3 4 4 3 2 3" xfId="4989"/>
    <cellStyle name="Normal 3 3 4 4 3 2 3 2" xfId="12185"/>
    <cellStyle name="Normal 3 3 4 4 3 2 4" xfId="8587"/>
    <cellStyle name="Normal 3 3 4 4 3 3" xfId="2267"/>
    <cellStyle name="Normal 3 3 4 4 3 3 2" xfId="5865"/>
    <cellStyle name="Normal 3 3 4 4 3 3 2 2" xfId="13061"/>
    <cellStyle name="Normal 3 3 4 4 3 3 3" xfId="9463"/>
    <cellStyle name="Normal 3 3 4 4 3 4" xfId="4113"/>
    <cellStyle name="Normal 3 3 4 4 3 4 2" xfId="11309"/>
    <cellStyle name="Normal 3 3 4 4 3 5" xfId="7711"/>
    <cellStyle name="Normal 3 3 4 4 4" xfId="807"/>
    <cellStyle name="Normal 3 3 4 4 4 2" xfId="1683"/>
    <cellStyle name="Normal 3 3 4 4 4 2 2" xfId="3435"/>
    <cellStyle name="Normal 3 3 4 4 4 2 2 2" xfId="7033"/>
    <cellStyle name="Normal 3 3 4 4 4 2 2 2 2" xfId="14229"/>
    <cellStyle name="Normal 3 3 4 4 4 2 2 3" xfId="10631"/>
    <cellStyle name="Normal 3 3 4 4 4 2 3" xfId="5281"/>
    <cellStyle name="Normal 3 3 4 4 4 2 3 2" xfId="12477"/>
    <cellStyle name="Normal 3 3 4 4 4 2 4" xfId="8879"/>
    <cellStyle name="Normal 3 3 4 4 4 3" xfId="2559"/>
    <cellStyle name="Normal 3 3 4 4 4 3 2" xfId="6157"/>
    <cellStyle name="Normal 3 3 4 4 4 3 2 2" xfId="13353"/>
    <cellStyle name="Normal 3 3 4 4 4 3 3" xfId="9755"/>
    <cellStyle name="Normal 3 3 4 4 4 4" xfId="4405"/>
    <cellStyle name="Normal 3 3 4 4 4 4 2" xfId="11601"/>
    <cellStyle name="Normal 3 3 4 4 4 5" xfId="8003"/>
    <cellStyle name="Normal 3 3 4 4 5" xfId="1099"/>
    <cellStyle name="Normal 3 3 4 4 5 2" xfId="2851"/>
    <cellStyle name="Normal 3 3 4 4 5 2 2" xfId="6449"/>
    <cellStyle name="Normal 3 3 4 4 5 2 2 2" xfId="13645"/>
    <cellStyle name="Normal 3 3 4 4 5 2 3" xfId="10047"/>
    <cellStyle name="Normal 3 3 4 4 5 3" xfId="4697"/>
    <cellStyle name="Normal 3 3 4 4 5 3 2" xfId="11893"/>
    <cellStyle name="Normal 3 3 4 4 5 4" xfId="8295"/>
    <cellStyle name="Normal 3 3 4 4 6" xfId="1975"/>
    <cellStyle name="Normal 3 3 4 4 6 2" xfId="5573"/>
    <cellStyle name="Normal 3 3 4 4 6 2 2" xfId="12769"/>
    <cellStyle name="Normal 3 3 4 4 6 3" xfId="9171"/>
    <cellStyle name="Normal 3 3 4 4 7" xfId="3821"/>
    <cellStyle name="Normal 3 3 4 4 7 2" xfId="11017"/>
    <cellStyle name="Normal 3 3 4 4 8" xfId="7419"/>
    <cellStyle name="Normal 3 3 4 5" xfId="286"/>
    <cellStyle name="Normal 3 3 4 5 2" xfId="578"/>
    <cellStyle name="Normal 3 3 4 5 2 2" xfId="1457"/>
    <cellStyle name="Normal 3 3 4 5 2 2 2" xfId="3209"/>
    <cellStyle name="Normal 3 3 4 5 2 2 2 2" xfId="6807"/>
    <cellStyle name="Normal 3 3 4 5 2 2 2 2 2" xfId="14003"/>
    <cellStyle name="Normal 3 3 4 5 2 2 2 3" xfId="10405"/>
    <cellStyle name="Normal 3 3 4 5 2 2 3" xfId="5055"/>
    <cellStyle name="Normal 3 3 4 5 2 2 3 2" xfId="12251"/>
    <cellStyle name="Normal 3 3 4 5 2 2 4" xfId="8653"/>
    <cellStyle name="Normal 3 3 4 5 2 3" xfId="2333"/>
    <cellStyle name="Normal 3 3 4 5 2 3 2" xfId="5931"/>
    <cellStyle name="Normal 3 3 4 5 2 3 2 2" xfId="13127"/>
    <cellStyle name="Normal 3 3 4 5 2 3 3" xfId="9529"/>
    <cellStyle name="Normal 3 3 4 5 2 4" xfId="4179"/>
    <cellStyle name="Normal 3 3 4 5 2 4 2" xfId="11375"/>
    <cellStyle name="Normal 3 3 4 5 2 5" xfId="7777"/>
    <cellStyle name="Normal 3 3 4 5 3" xfId="873"/>
    <cellStyle name="Normal 3 3 4 5 3 2" xfId="1749"/>
    <cellStyle name="Normal 3 3 4 5 3 2 2" xfId="3501"/>
    <cellStyle name="Normal 3 3 4 5 3 2 2 2" xfId="7099"/>
    <cellStyle name="Normal 3 3 4 5 3 2 2 2 2" xfId="14295"/>
    <cellStyle name="Normal 3 3 4 5 3 2 2 3" xfId="10697"/>
    <cellStyle name="Normal 3 3 4 5 3 2 3" xfId="5347"/>
    <cellStyle name="Normal 3 3 4 5 3 2 3 2" xfId="12543"/>
    <cellStyle name="Normal 3 3 4 5 3 2 4" xfId="8945"/>
    <cellStyle name="Normal 3 3 4 5 3 3" xfId="2625"/>
    <cellStyle name="Normal 3 3 4 5 3 3 2" xfId="6223"/>
    <cellStyle name="Normal 3 3 4 5 3 3 2 2" xfId="13419"/>
    <cellStyle name="Normal 3 3 4 5 3 3 3" xfId="9821"/>
    <cellStyle name="Normal 3 3 4 5 3 4" xfId="4471"/>
    <cellStyle name="Normal 3 3 4 5 3 4 2" xfId="11667"/>
    <cellStyle name="Normal 3 3 4 5 3 5" xfId="8069"/>
    <cellStyle name="Normal 3 3 4 5 4" xfId="1165"/>
    <cellStyle name="Normal 3 3 4 5 4 2" xfId="2917"/>
    <cellStyle name="Normal 3 3 4 5 4 2 2" xfId="6515"/>
    <cellStyle name="Normal 3 3 4 5 4 2 2 2" xfId="13711"/>
    <cellStyle name="Normal 3 3 4 5 4 2 3" xfId="10113"/>
    <cellStyle name="Normal 3 3 4 5 4 3" xfId="4763"/>
    <cellStyle name="Normal 3 3 4 5 4 3 2" xfId="11959"/>
    <cellStyle name="Normal 3 3 4 5 4 4" xfId="8361"/>
    <cellStyle name="Normal 3 3 4 5 5" xfId="2041"/>
    <cellStyle name="Normal 3 3 4 5 5 2" xfId="5639"/>
    <cellStyle name="Normal 3 3 4 5 5 2 2" xfId="12835"/>
    <cellStyle name="Normal 3 3 4 5 5 3" xfId="9237"/>
    <cellStyle name="Normal 3 3 4 5 6" xfId="3887"/>
    <cellStyle name="Normal 3 3 4 5 6 2" xfId="11083"/>
    <cellStyle name="Normal 3 3 4 5 7" xfId="7485"/>
    <cellStyle name="Normal 3 3 4 6" xfId="432"/>
    <cellStyle name="Normal 3 3 4 6 2" xfId="1311"/>
    <cellStyle name="Normal 3 3 4 6 2 2" xfId="3063"/>
    <cellStyle name="Normal 3 3 4 6 2 2 2" xfId="6661"/>
    <cellStyle name="Normal 3 3 4 6 2 2 2 2" xfId="13857"/>
    <cellStyle name="Normal 3 3 4 6 2 2 3" xfId="10259"/>
    <cellStyle name="Normal 3 3 4 6 2 3" xfId="4909"/>
    <cellStyle name="Normal 3 3 4 6 2 3 2" xfId="12105"/>
    <cellStyle name="Normal 3 3 4 6 2 4" xfId="8507"/>
    <cellStyle name="Normal 3 3 4 6 3" xfId="2187"/>
    <cellStyle name="Normal 3 3 4 6 3 2" xfId="5785"/>
    <cellStyle name="Normal 3 3 4 6 3 2 2" xfId="12981"/>
    <cellStyle name="Normal 3 3 4 6 3 3" xfId="9383"/>
    <cellStyle name="Normal 3 3 4 6 4" xfId="4033"/>
    <cellStyle name="Normal 3 3 4 6 4 2" xfId="11229"/>
    <cellStyle name="Normal 3 3 4 6 5" xfId="7631"/>
    <cellStyle name="Normal 3 3 4 7" xfId="727"/>
    <cellStyle name="Normal 3 3 4 7 2" xfId="1603"/>
    <cellStyle name="Normal 3 3 4 7 2 2" xfId="3355"/>
    <cellStyle name="Normal 3 3 4 7 2 2 2" xfId="6953"/>
    <cellStyle name="Normal 3 3 4 7 2 2 2 2" xfId="14149"/>
    <cellStyle name="Normal 3 3 4 7 2 2 3" xfId="10551"/>
    <cellStyle name="Normal 3 3 4 7 2 3" xfId="5201"/>
    <cellStyle name="Normal 3 3 4 7 2 3 2" xfId="12397"/>
    <cellStyle name="Normal 3 3 4 7 2 4" xfId="8799"/>
    <cellStyle name="Normal 3 3 4 7 3" xfId="2479"/>
    <cellStyle name="Normal 3 3 4 7 3 2" xfId="6077"/>
    <cellStyle name="Normal 3 3 4 7 3 2 2" xfId="13273"/>
    <cellStyle name="Normal 3 3 4 7 3 3" xfId="9675"/>
    <cellStyle name="Normal 3 3 4 7 4" xfId="4325"/>
    <cellStyle name="Normal 3 3 4 7 4 2" xfId="11521"/>
    <cellStyle name="Normal 3 3 4 7 5" xfId="7923"/>
    <cellStyle name="Normal 3 3 4 8" xfId="1019"/>
    <cellStyle name="Normal 3 3 4 8 2" xfId="2771"/>
    <cellStyle name="Normal 3 3 4 8 2 2" xfId="6369"/>
    <cellStyle name="Normal 3 3 4 8 2 2 2" xfId="13565"/>
    <cellStyle name="Normal 3 3 4 8 2 3" xfId="9967"/>
    <cellStyle name="Normal 3 3 4 8 3" xfId="4617"/>
    <cellStyle name="Normal 3 3 4 8 3 2" xfId="11813"/>
    <cellStyle name="Normal 3 3 4 8 4" xfId="8215"/>
    <cellStyle name="Normal 3 3 4 9" xfId="1895"/>
    <cellStyle name="Normal 3 3 4 9 2" xfId="5493"/>
    <cellStyle name="Normal 3 3 4 9 2 2" xfId="12689"/>
    <cellStyle name="Normal 3 3 4 9 3" xfId="9091"/>
    <cellStyle name="Normal 3 3 5" xfId="58"/>
    <cellStyle name="Normal 3 3 5 10" xfId="7351"/>
    <cellStyle name="Normal 3 3 5 11" xfId="145"/>
    <cellStyle name="Normal 3 3 5 2" xfId="230"/>
    <cellStyle name="Normal 3 3 5 2 2" xfId="378"/>
    <cellStyle name="Normal 3 3 5 2 2 2" xfId="670"/>
    <cellStyle name="Normal 3 3 5 2 2 2 2" xfId="1549"/>
    <cellStyle name="Normal 3 3 5 2 2 2 2 2" xfId="3301"/>
    <cellStyle name="Normal 3 3 5 2 2 2 2 2 2" xfId="6899"/>
    <cellStyle name="Normal 3 3 5 2 2 2 2 2 2 2" xfId="14095"/>
    <cellStyle name="Normal 3 3 5 2 2 2 2 2 3" xfId="10497"/>
    <cellStyle name="Normal 3 3 5 2 2 2 2 3" xfId="5147"/>
    <cellStyle name="Normal 3 3 5 2 2 2 2 3 2" xfId="12343"/>
    <cellStyle name="Normal 3 3 5 2 2 2 2 4" xfId="8745"/>
    <cellStyle name="Normal 3 3 5 2 2 2 3" xfId="2425"/>
    <cellStyle name="Normal 3 3 5 2 2 2 3 2" xfId="6023"/>
    <cellStyle name="Normal 3 3 5 2 2 2 3 2 2" xfId="13219"/>
    <cellStyle name="Normal 3 3 5 2 2 2 3 3" xfId="9621"/>
    <cellStyle name="Normal 3 3 5 2 2 2 4" xfId="4271"/>
    <cellStyle name="Normal 3 3 5 2 2 2 4 2" xfId="11467"/>
    <cellStyle name="Normal 3 3 5 2 2 2 5" xfId="7869"/>
    <cellStyle name="Normal 3 3 5 2 2 3" xfId="965"/>
    <cellStyle name="Normal 3 3 5 2 2 3 2" xfId="1841"/>
    <cellStyle name="Normal 3 3 5 2 2 3 2 2" xfId="3593"/>
    <cellStyle name="Normal 3 3 5 2 2 3 2 2 2" xfId="7191"/>
    <cellStyle name="Normal 3 3 5 2 2 3 2 2 2 2" xfId="14387"/>
    <cellStyle name="Normal 3 3 5 2 2 3 2 2 3" xfId="10789"/>
    <cellStyle name="Normal 3 3 5 2 2 3 2 3" xfId="5439"/>
    <cellStyle name="Normal 3 3 5 2 2 3 2 3 2" xfId="12635"/>
    <cellStyle name="Normal 3 3 5 2 2 3 2 4" xfId="9037"/>
    <cellStyle name="Normal 3 3 5 2 2 3 3" xfId="2717"/>
    <cellStyle name="Normal 3 3 5 2 2 3 3 2" xfId="6315"/>
    <cellStyle name="Normal 3 3 5 2 2 3 3 2 2" xfId="13511"/>
    <cellStyle name="Normal 3 3 5 2 2 3 3 3" xfId="9913"/>
    <cellStyle name="Normal 3 3 5 2 2 3 4" xfId="4563"/>
    <cellStyle name="Normal 3 3 5 2 2 3 4 2" xfId="11759"/>
    <cellStyle name="Normal 3 3 5 2 2 3 5" xfId="8161"/>
    <cellStyle name="Normal 3 3 5 2 2 4" xfId="1257"/>
    <cellStyle name="Normal 3 3 5 2 2 4 2" xfId="3009"/>
    <cellStyle name="Normal 3 3 5 2 2 4 2 2" xfId="6607"/>
    <cellStyle name="Normal 3 3 5 2 2 4 2 2 2" xfId="13803"/>
    <cellStyle name="Normal 3 3 5 2 2 4 2 3" xfId="10205"/>
    <cellStyle name="Normal 3 3 5 2 2 4 3" xfId="4855"/>
    <cellStyle name="Normal 3 3 5 2 2 4 3 2" xfId="12051"/>
    <cellStyle name="Normal 3 3 5 2 2 4 4" xfId="8453"/>
    <cellStyle name="Normal 3 3 5 2 2 5" xfId="2133"/>
    <cellStyle name="Normal 3 3 5 2 2 5 2" xfId="5731"/>
    <cellStyle name="Normal 3 3 5 2 2 5 2 2" xfId="12927"/>
    <cellStyle name="Normal 3 3 5 2 2 5 3" xfId="9329"/>
    <cellStyle name="Normal 3 3 5 2 2 6" xfId="3979"/>
    <cellStyle name="Normal 3 3 5 2 2 6 2" xfId="11175"/>
    <cellStyle name="Normal 3 3 5 2 2 7" xfId="7577"/>
    <cellStyle name="Normal 3 3 5 2 3" xfId="524"/>
    <cellStyle name="Normal 3 3 5 2 3 2" xfId="1403"/>
    <cellStyle name="Normal 3 3 5 2 3 2 2" xfId="3155"/>
    <cellStyle name="Normal 3 3 5 2 3 2 2 2" xfId="6753"/>
    <cellStyle name="Normal 3 3 5 2 3 2 2 2 2" xfId="13949"/>
    <cellStyle name="Normal 3 3 5 2 3 2 2 3" xfId="10351"/>
    <cellStyle name="Normal 3 3 5 2 3 2 3" xfId="5001"/>
    <cellStyle name="Normal 3 3 5 2 3 2 3 2" xfId="12197"/>
    <cellStyle name="Normal 3 3 5 2 3 2 4" xfId="8599"/>
    <cellStyle name="Normal 3 3 5 2 3 3" xfId="2279"/>
    <cellStyle name="Normal 3 3 5 2 3 3 2" xfId="5877"/>
    <cellStyle name="Normal 3 3 5 2 3 3 2 2" xfId="13073"/>
    <cellStyle name="Normal 3 3 5 2 3 3 3" xfId="9475"/>
    <cellStyle name="Normal 3 3 5 2 3 4" xfId="4125"/>
    <cellStyle name="Normal 3 3 5 2 3 4 2" xfId="11321"/>
    <cellStyle name="Normal 3 3 5 2 3 5" xfId="7723"/>
    <cellStyle name="Normal 3 3 5 2 4" xfId="819"/>
    <cellStyle name="Normal 3 3 5 2 4 2" xfId="1695"/>
    <cellStyle name="Normal 3 3 5 2 4 2 2" xfId="3447"/>
    <cellStyle name="Normal 3 3 5 2 4 2 2 2" xfId="7045"/>
    <cellStyle name="Normal 3 3 5 2 4 2 2 2 2" xfId="14241"/>
    <cellStyle name="Normal 3 3 5 2 4 2 2 3" xfId="10643"/>
    <cellStyle name="Normal 3 3 5 2 4 2 3" xfId="5293"/>
    <cellStyle name="Normal 3 3 5 2 4 2 3 2" xfId="12489"/>
    <cellStyle name="Normal 3 3 5 2 4 2 4" xfId="8891"/>
    <cellStyle name="Normal 3 3 5 2 4 3" xfId="2571"/>
    <cellStyle name="Normal 3 3 5 2 4 3 2" xfId="6169"/>
    <cellStyle name="Normal 3 3 5 2 4 3 2 2" xfId="13365"/>
    <cellStyle name="Normal 3 3 5 2 4 3 3" xfId="9767"/>
    <cellStyle name="Normal 3 3 5 2 4 4" xfId="4417"/>
    <cellStyle name="Normal 3 3 5 2 4 4 2" xfId="11613"/>
    <cellStyle name="Normal 3 3 5 2 4 5" xfId="8015"/>
    <cellStyle name="Normal 3 3 5 2 5" xfId="1111"/>
    <cellStyle name="Normal 3 3 5 2 5 2" xfId="2863"/>
    <cellStyle name="Normal 3 3 5 2 5 2 2" xfId="6461"/>
    <cellStyle name="Normal 3 3 5 2 5 2 2 2" xfId="13657"/>
    <cellStyle name="Normal 3 3 5 2 5 2 3" xfId="10059"/>
    <cellStyle name="Normal 3 3 5 2 5 3" xfId="4709"/>
    <cellStyle name="Normal 3 3 5 2 5 3 2" xfId="11905"/>
    <cellStyle name="Normal 3 3 5 2 5 4" xfId="8307"/>
    <cellStyle name="Normal 3 3 5 2 6" xfId="1987"/>
    <cellStyle name="Normal 3 3 5 2 6 2" xfId="5585"/>
    <cellStyle name="Normal 3 3 5 2 6 2 2" xfId="12781"/>
    <cellStyle name="Normal 3 3 5 2 6 3" xfId="9183"/>
    <cellStyle name="Normal 3 3 5 2 7" xfId="3833"/>
    <cellStyle name="Normal 3 3 5 2 7 2" xfId="11029"/>
    <cellStyle name="Normal 3 3 5 2 8" xfId="7431"/>
    <cellStyle name="Normal 3 3 5 3" xfId="298"/>
    <cellStyle name="Normal 3 3 5 3 2" xfId="590"/>
    <cellStyle name="Normal 3 3 5 3 2 2" xfId="1469"/>
    <cellStyle name="Normal 3 3 5 3 2 2 2" xfId="3221"/>
    <cellStyle name="Normal 3 3 5 3 2 2 2 2" xfId="6819"/>
    <cellStyle name="Normal 3 3 5 3 2 2 2 2 2" xfId="14015"/>
    <cellStyle name="Normal 3 3 5 3 2 2 2 3" xfId="10417"/>
    <cellStyle name="Normal 3 3 5 3 2 2 3" xfId="5067"/>
    <cellStyle name="Normal 3 3 5 3 2 2 3 2" xfId="12263"/>
    <cellStyle name="Normal 3 3 5 3 2 2 4" xfId="8665"/>
    <cellStyle name="Normal 3 3 5 3 2 3" xfId="2345"/>
    <cellStyle name="Normal 3 3 5 3 2 3 2" xfId="5943"/>
    <cellStyle name="Normal 3 3 5 3 2 3 2 2" xfId="13139"/>
    <cellStyle name="Normal 3 3 5 3 2 3 3" xfId="9541"/>
    <cellStyle name="Normal 3 3 5 3 2 4" xfId="4191"/>
    <cellStyle name="Normal 3 3 5 3 2 4 2" xfId="11387"/>
    <cellStyle name="Normal 3 3 5 3 2 5" xfId="7789"/>
    <cellStyle name="Normal 3 3 5 3 3" xfId="885"/>
    <cellStyle name="Normal 3 3 5 3 3 2" xfId="1761"/>
    <cellStyle name="Normal 3 3 5 3 3 2 2" xfId="3513"/>
    <cellStyle name="Normal 3 3 5 3 3 2 2 2" xfId="7111"/>
    <cellStyle name="Normal 3 3 5 3 3 2 2 2 2" xfId="14307"/>
    <cellStyle name="Normal 3 3 5 3 3 2 2 3" xfId="10709"/>
    <cellStyle name="Normal 3 3 5 3 3 2 3" xfId="5359"/>
    <cellStyle name="Normal 3 3 5 3 3 2 3 2" xfId="12555"/>
    <cellStyle name="Normal 3 3 5 3 3 2 4" xfId="8957"/>
    <cellStyle name="Normal 3 3 5 3 3 3" xfId="2637"/>
    <cellStyle name="Normal 3 3 5 3 3 3 2" xfId="6235"/>
    <cellStyle name="Normal 3 3 5 3 3 3 2 2" xfId="13431"/>
    <cellStyle name="Normal 3 3 5 3 3 3 3" xfId="9833"/>
    <cellStyle name="Normal 3 3 5 3 3 4" xfId="4483"/>
    <cellStyle name="Normal 3 3 5 3 3 4 2" xfId="11679"/>
    <cellStyle name="Normal 3 3 5 3 3 5" xfId="8081"/>
    <cellStyle name="Normal 3 3 5 3 4" xfId="1177"/>
    <cellStyle name="Normal 3 3 5 3 4 2" xfId="2929"/>
    <cellStyle name="Normal 3 3 5 3 4 2 2" xfId="6527"/>
    <cellStyle name="Normal 3 3 5 3 4 2 2 2" xfId="13723"/>
    <cellStyle name="Normal 3 3 5 3 4 2 3" xfId="10125"/>
    <cellStyle name="Normal 3 3 5 3 4 3" xfId="4775"/>
    <cellStyle name="Normal 3 3 5 3 4 3 2" xfId="11971"/>
    <cellStyle name="Normal 3 3 5 3 4 4" xfId="8373"/>
    <cellStyle name="Normal 3 3 5 3 5" xfId="2053"/>
    <cellStyle name="Normal 3 3 5 3 5 2" xfId="5651"/>
    <cellStyle name="Normal 3 3 5 3 5 2 2" xfId="12847"/>
    <cellStyle name="Normal 3 3 5 3 5 3" xfId="9249"/>
    <cellStyle name="Normal 3 3 5 3 6" xfId="3899"/>
    <cellStyle name="Normal 3 3 5 3 6 2" xfId="11095"/>
    <cellStyle name="Normal 3 3 5 3 7" xfId="7497"/>
    <cellStyle name="Normal 3 3 5 4" xfId="444"/>
    <cellStyle name="Normal 3 3 5 4 2" xfId="1323"/>
    <cellStyle name="Normal 3 3 5 4 2 2" xfId="3075"/>
    <cellStyle name="Normal 3 3 5 4 2 2 2" xfId="6673"/>
    <cellStyle name="Normal 3 3 5 4 2 2 2 2" xfId="13869"/>
    <cellStyle name="Normal 3 3 5 4 2 2 3" xfId="10271"/>
    <cellStyle name="Normal 3 3 5 4 2 3" xfId="4921"/>
    <cellStyle name="Normal 3 3 5 4 2 3 2" xfId="12117"/>
    <cellStyle name="Normal 3 3 5 4 2 4" xfId="8519"/>
    <cellStyle name="Normal 3 3 5 4 3" xfId="2199"/>
    <cellStyle name="Normal 3 3 5 4 3 2" xfId="5797"/>
    <cellStyle name="Normal 3 3 5 4 3 2 2" xfId="12993"/>
    <cellStyle name="Normal 3 3 5 4 3 3" xfId="9395"/>
    <cellStyle name="Normal 3 3 5 4 4" xfId="4045"/>
    <cellStyle name="Normal 3 3 5 4 4 2" xfId="11241"/>
    <cellStyle name="Normal 3 3 5 4 5" xfId="7643"/>
    <cellStyle name="Normal 3 3 5 5" xfId="739"/>
    <cellStyle name="Normal 3 3 5 5 2" xfId="1615"/>
    <cellStyle name="Normal 3 3 5 5 2 2" xfId="3367"/>
    <cellStyle name="Normal 3 3 5 5 2 2 2" xfId="6965"/>
    <cellStyle name="Normal 3 3 5 5 2 2 2 2" xfId="14161"/>
    <cellStyle name="Normal 3 3 5 5 2 2 3" xfId="10563"/>
    <cellStyle name="Normal 3 3 5 5 2 3" xfId="5213"/>
    <cellStyle name="Normal 3 3 5 5 2 3 2" xfId="12409"/>
    <cellStyle name="Normal 3 3 5 5 2 4" xfId="8811"/>
    <cellStyle name="Normal 3 3 5 5 3" xfId="2491"/>
    <cellStyle name="Normal 3 3 5 5 3 2" xfId="6089"/>
    <cellStyle name="Normal 3 3 5 5 3 2 2" xfId="13285"/>
    <cellStyle name="Normal 3 3 5 5 3 3" xfId="9687"/>
    <cellStyle name="Normal 3 3 5 5 4" xfId="4337"/>
    <cellStyle name="Normal 3 3 5 5 4 2" xfId="11533"/>
    <cellStyle name="Normal 3 3 5 5 5" xfId="7935"/>
    <cellStyle name="Normal 3 3 5 6" xfId="1031"/>
    <cellStyle name="Normal 3 3 5 6 2" xfId="2783"/>
    <cellStyle name="Normal 3 3 5 6 2 2" xfId="6381"/>
    <cellStyle name="Normal 3 3 5 6 2 2 2" xfId="13577"/>
    <cellStyle name="Normal 3 3 5 6 2 3" xfId="9979"/>
    <cellStyle name="Normal 3 3 5 6 3" xfId="4629"/>
    <cellStyle name="Normal 3 3 5 6 3 2" xfId="11825"/>
    <cellStyle name="Normal 3 3 5 6 4" xfId="8227"/>
    <cellStyle name="Normal 3 3 5 7" xfId="1907"/>
    <cellStyle name="Normal 3 3 5 7 2" xfId="5505"/>
    <cellStyle name="Normal 3 3 5 7 2 2" xfId="12701"/>
    <cellStyle name="Normal 3 3 5 7 3" xfId="9103"/>
    <cellStyle name="Normal 3 3 5 8" xfId="3673"/>
    <cellStyle name="Normal 3 3 5 8 2" xfId="7271"/>
    <cellStyle name="Normal 3 3 5 8 2 2" xfId="14467"/>
    <cellStyle name="Normal 3 3 5 8 3" xfId="10869"/>
    <cellStyle name="Normal 3 3 5 9" xfId="3753"/>
    <cellStyle name="Normal 3 3 5 9 2" xfId="10949"/>
    <cellStyle name="Normal 3 3 6" xfId="81"/>
    <cellStyle name="Normal 3 3 6 10" xfId="7373"/>
    <cellStyle name="Normal 3 3 6 11" xfId="168"/>
    <cellStyle name="Normal 3 3 6 2" xfId="253"/>
    <cellStyle name="Normal 3 3 6 2 2" xfId="400"/>
    <cellStyle name="Normal 3 3 6 2 2 2" xfId="692"/>
    <cellStyle name="Normal 3 3 6 2 2 2 2" xfId="1571"/>
    <cellStyle name="Normal 3 3 6 2 2 2 2 2" xfId="3323"/>
    <cellStyle name="Normal 3 3 6 2 2 2 2 2 2" xfId="6921"/>
    <cellStyle name="Normal 3 3 6 2 2 2 2 2 2 2" xfId="14117"/>
    <cellStyle name="Normal 3 3 6 2 2 2 2 2 3" xfId="10519"/>
    <cellStyle name="Normal 3 3 6 2 2 2 2 3" xfId="5169"/>
    <cellStyle name="Normal 3 3 6 2 2 2 2 3 2" xfId="12365"/>
    <cellStyle name="Normal 3 3 6 2 2 2 2 4" xfId="8767"/>
    <cellStyle name="Normal 3 3 6 2 2 2 3" xfId="2447"/>
    <cellStyle name="Normal 3 3 6 2 2 2 3 2" xfId="6045"/>
    <cellStyle name="Normal 3 3 6 2 2 2 3 2 2" xfId="13241"/>
    <cellStyle name="Normal 3 3 6 2 2 2 3 3" xfId="9643"/>
    <cellStyle name="Normal 3 3 6 2 2 2 4" xfId="4293"/>
    <cellStyle name="Normal 3 3 6 2 2 2 4 2" xfId="11489"/>
    <cellStyle name="Normal 3 3 6 2 2 2 5" xfId="7891"/>
    <cellStyle name="Normal 3 3 6 2 2 3" xfId="987"/>
    <cellStyle name="Normal 3 3 6 2 2 3 2" xfId="1863"/>
    <cellStyle name="Normal 3 3 6 2 2 3 2 2" xfId="3615"/>
    <cellStyle name="Normal 3 3 6 2 2 3 2 2 2" xfId="7213"/>
    <cellStyle name="Normal 3 3 6 2 2 3 2 2 2 2" xfId="14409"/>
    <cellStyle name="Normal 3 3 6 2 2 3 2 2 3" xfId="10811"/>
    <cellStyle name="Normal 3 3 6 2 2 3 2 3" xfId="5461"/>
    <cellStyle name="Normal 3 3 6 2 2 3 2 3 2" xfId="12657"/>
    <cellStyle name="Normal 3 3 6 2 2 3 2 4" xfId="9059"/>
    <cellStyle name="Normal 3 3 6 2 2 3 3" xfId="2739"/>
    <cellStyle name="Normal 3 3 6 2 2 3 3 2" xfId="6337"/>
    <cellStyle name="Normal 3 3 6 2 2 3 3 2 2" xfId="13533"/>
    <cellStyle name="Normal 3 3 6 2 2 3 3 3" xfId="9935"/>
    <cellStyle name="Normal 3 3 6 2 2 3 4" xfId="4585"/>
    <cellStyle name="Normal 3 3 6 2 2 3 4 2" xfId="11781"/>
    <cellStyle name="Normal 3 3 6 2 2 3 5" xfId="8183"/>
    <cellStyle name="Normal 3 3 6 2 2 4" xfId="1279"/>
    <cellStyle name="Normal 3 3 6 2 2 4 2" xfId="3031"/>
    <cellStyle name="Normal 3 3 6 2 2 4 2 2" xfId="6629"/>
    <cellStyle name="Normal 3 3 6 2 2 4 2 2 2" xfId="13825"/>
    <cellStyle name="Normal 3 3 6 2 2 4 2 3" xfId="10227"/>
    <cellStyle name="Normal 3 3 6 2 2 4 3" xfId="4877"/>
    <cellStyle name="Normal 3 3 6 2 2 4 3 2" xfId="12073"/>
    <cellStyle name="Normal 3 3 6 2 2 4 4" xfId="8475"/>
    <cellStyle name="Normal 3 3 6 2 2 5" xfId="2155"/>
    <cellStyle name="Normal 3 3 6 2 2 5 2" xfId="5753"/>
    <cellStyle name="Normal 3 3 6 2 2 5 2 2" xfId="12949"/>
    <cellStyle name="Normal 3 3 6 2 2 5 3" xfId="9351"/>
    <cellStyle name="Normal 3 3 6 2 2 6" xfId="4001"/>
    <cellStyle name="Normal 3 3 6 2 2 6 2" xfId="11197"/>
    <cellStyle name="Normal 3 3 6 2 2 7" xfId="7599"/>
    <cellStyle name="Normal 3 3 6 2 3" xfId="546"/>
    <cellStyle name="Normal 3 3 6 2 3 2" xfId="1425"/>
    <cellStyle name="Normal 3 3 6 2 3 2 2" xfId="3177"/>
    <cellStyle name="Normal 3 3 6 2 3 2 2 2" xfId="6775"/>
    <cellStyle name="Normal 3 3 6 2 3 2 2 2 2" xfId="13971"/>
    <cellStyle name="Normal 3 3 6 2 3 2 2 3" xfId="10373"/>
    <cellStyle name="Normal 3 3 6 2 3 2 3" xfId="5023"/>
    <cellStyle name="Normal 3 3 6 2 3 2 3 2" xfId="12219"/>
    <cellStyle name="Normal 3 3 6 2 3 2 4" xfId="8621"/>
    <cellStyle name="Normal 3 3 6 2 3 3" xfId="2301"/>
    <cellStyle name="Normal 3 3 6 2 3 3 2" xfId="5899"/>
    <cellStyle name="Normal 3 3 6 2 3 3 2 2" xfId="13095"/>
    <cellStyle name="Normal 3 3 6 2 3 3 3" xfId="9497"/>
    <cellStyle name="Normal 3 3 6 2 3 4" xfId="4147"/>
    <cellStyle name="Normal 3 3 6 2 3 4 2" xfId="11343"/>
    <cellStyle name="Normal 3 3 6 2 3 5" xfId="7745"/>
    <cellStyle name="Normal 3 3 6 2 4" xfId="841"/>
    <cellStyle name="Normal 3 3 6 2 4 2" xfId="1717"/>
    <cellStyle name="Normal 3 3 6 2 4 2 2" xfId="3469"/>
    <cellStyle name="Normal 3 3 6 2 4 2 2 2" xfId="7067"/>
    <cellStyle name="Normal 3 3 6 2 4 2 2 2 2" xfId="14263"/>
    <cellStyle name="Normal 3 3 6 2 4 2 2 3" xfId="10665"/>
    <cellStyle name="Normal 3 3 6 2 4 2 3" xfId="5315"/>
    <cellStyle name="Normal 3 3 6 2 4 2 3 2" xfId="12511"/>
    <cellStyle name="Normal 3 3 6 2 4 2 4" xfId="8913"/>
    <cellStyle name="Normal 3 3 6 2 4 3" xfId="2593"/>
    <cellStyle name="Normal 3 3 6 2 4 3 2" xfId="6191"/>
    <cellStyle name="Normal 3 3 6 2 4 3 2 2" xfId="13387"/>
    <cellStyle name="Normal 3 3 6 2 4 3 3" xfId="9789"/>
    <cellStyle name="Normal 3 3 6 2 4 4" xfId="4439"/>
    <cellStyle name="Normal 3 3 6 2 4 4 2" xfId="11635"/>
    <cellStyle name="Normal 3 3 6 2 4 5" xfId="8037"/>
    <cellStyle name="Normal 3 3 6 2 5" xfId="1133"/>
    <cellStyle name="Normal 3 3 6 2 5 2" xfId="2885"/>
    <cellStyle name="Normal 3 3 6 2 5 2 2" xfId="6483"/>
    <cellStyle name="Normal 3 3 6 2 5 2 2 2" xfId="13679"/>
    <cellStyle name="Normal 3 3 6 2 5 2 3" xfId="10081"/>
    <cellStyle name="Normal 3 3 6 2 5 3" xfId="4731"/>
    <cellStyle name="Normal 3 3 6 2 5 3 2" xfId="11927"/>
    <cellStyle name="Normal 3 3 6 2 5 4" xfId="8329"/>
    <cellStyle name="Normal 3 3 6 2 6" xfId="2009"/>
    <cellStyle name="Normal 3 3 6 2 6 2" xfId="5607"/>
    <cellStyle name="Normal 3 3 6 2 6 2 2" xfId="12803"/>
    <cellStyle name="Normal 3 3 6 2 6 3" xfId="9205"/>
    <cellStyle name="Normal 3 3 6 2 7" xfId="3855"/>
    <cellStyle name="Normal 3 3 6 2 7 2" xfId="11051"/>
    <cellStyle name="Normal 3 3 6 2 8" xfId="7453"/>
    <cellStyle name="Normal 3 3 6 3" xfId="320"/>
    <cellStyle name="Normal 3 3 6 3 2" xfId="612"/>
    <cellStyle name="Normal 3 3 6 3 2 2" xfId="1491"/>
    <cellStyle name="Normal 3 3 6 3 2 2 2" xfId="3243"/>
    <cellStyle name="Normal 3 3 6 3 2 2 2 2" xfId="6841"/>
    <cellStyle name="Normal 3 3 6 3 2 2 2 2 2" xfId="14037"/>
    <cellStyle name="Normal 3 3 6 3 2 2 2 3" xfId="10439"/>
    <cellStyle name="Normal 3 3 6 3 2 2 3" xfId="5089"/>
    <cellStyle name="Normal 3 3 6 3 2 2 3 2" xfId="12285"/>
    <cellStyle name="Normal 3 3 6 3 2 2 4" xfId="8687"/>
    <cellStyle name="Normal 3 3 6 3 2 3" xfId="2367"/>
    <cellStyle name="Normal 3 3 6 3 2 3 2" xfId="5965"/>
    <cellStyle name="Normal 3 3 6 3 2 3 2 2" xfId="13161"/>
    <cellStyle name="Normal 3 3 6 3 2 3 3" xfId="9563"/>
    <cellStyle name="Normal 3 3 6 3 2 4" xfId="4213"/>
    <cellStyle name="Normal 3 3 6 3 2 4 2" xfId="11409"/>
    <cellStyle name="Normal 3 3 6 3 2 5" xfId="7811"/>
    <cellStyle name="Normal 3 3 6 3 3" xfId="907"/>
    <cellStyle name="Normal 3 3 6 3 3 2" xfId="1783"/>
    <cellStyle name="Normal 3 3 6 3 3 2 2" xfId="3535"/>
    <cellStyle name="Normal 3 3 6 3 3 2 2 2" xfId="7133"/>
    <cellStyle name="Normal 3 3 6 3 3 2 2 2 2" xfId="14329"/>
    <cellStyle name="Normal 3 3 6 3 3 2 2 3" xfId="10731"/>
    <cellStyle name="Normal 3 3 6 3 3 2 3" xfId="5381"/>
    <cellStyle name="Normal 3 3 6 3 3 2 3 2" xfId="12577"/>
    <cellStyle name="Normal 3 3 6 3 3 2 4" xfId="8979"/>
    <cellStyle name="Normal 3 3 6 3 3 3" xfId="2659"/>
    <cellStyle name="Normal 3 3 6 3 3 3 2" xfId="6257"/>
    <cellStyle name="Normal 3 3 6 3 3 3 2 2" xfId="13453"/>
    <cellStyle name="Normal 3 3 6 3 3 3 3" xfId="9855"/>
    <cellStyle name="Normal 3 3 6 3 3 4" xfId="4505"/>
    <cellStyle name="Normal 3 3 6 3 3 4 2" xfId="11701"/>
    <cellStyle name="Normal 3 3 6 3 3 5" xfId="8103"/>
    <cellStyle name="Normal 3 3 6 3 4" xfId="1199"/>
    <cellStyle name="Normal 3 3 6 3 4 2" xfId="2951"/>
    <cellStyle name="Normal 3 3 6 3 4 2 2" xfId="6549"/>
    <cellStyle name="Normal 3 3 6 3 4 2 2 2" xfId="13745"/>
    <cellStyle name="Normal 3 3 6 3 4 2 3" xfId="10147"/>
    <cellStyle name="Normal 3 3 6 3 4 3" xfId="4797"/>
    <cellStyle name="Normal 3 3 6 3 4 3 2" xfId="11993"/>
    <cellStyle name="Normal 3 3 6 3 4 4" xfId="8395"/>
    <cellStyle name="Normal 3 3 6 3 5" xfId="2075"/>
    <cellStyle name="Normal 3 3 6 3 5 2" xfId="5673"/>
    <cellStyle name="Normal 3 3 6 3 5 2 2" xfId="12869"/>
    <cellStyle name="Normal 3 3 6 3 5 3" xfId="9271"/>
    <cellStyle name="Normal 3 3 6 3 6" xfId="3921"/>
    <cellStyle name="Normal 3 3 6 3 6 2" xfId="11117"/>
    <cellStyle name="Normal 3 3 6 3 7" xfId="7519"/>
    <cellStyle name="Normal 3 3 6 4" xfId="466"/>
    <cellStyle name="Normal 3 3 6 4 2" xfId="1345"/>
    <cellStyle name="Normal 3 3 6 4 2 2" xfId="3097"/>
    <cellStyle name="Normal 3 3 6 4 2 2 2" xfId="6695"/>
    <cellStyle name="Normal 3 3 6 4 2 2 2 2" xfId="13891"/>
    <cellStyle name="Normal 3 3 6 4 2 2 3" xfId="10293"/>
    <cellStyle name="Normal 3 3 6 4 2 3" xfId="4943"/>
    <cellStyle name="Normal 3 3 6 4 2 3 2" xfId="12139"/>
    <cellStyle name="Normal 3 3 6 4 2 4" xfId="8541"/>
    <cellStyle name="Normal 3 3 6 4 3" xfId="2221"/>
    <cellStyle name="Normal 3 3 6 4 3 2" xfId="5819"/>
    <cellStyle name="Normal 3 3 6 4 3 2 2" xfId="13015"/>
    <cellStyle name="Normal 3 3 6 4 3 3" xfId="9417"/>
    <cellStyle name="Normal 3 3 6 4 4" xfId="4067"/>
    <cellStyle name="Normal 3 3 6 4 4 2" xfId="11263"/>
    <cellStyle name="Normal 3 3 6 4 5" xfId="7665"/>
    <cellStyle name="Normal 3 3 6 5" xfId="761"/>
    <cellStyle name="Normal 3 3 6 5 2" xfId="1637"/>
    <cellStyle name="Normal 3 3 6 5 2 2" xfId="3389"/>
    <cellStyle name="Normal 3 3 6 5 2 2 2" xfId="6987"/>
    <cellStyle name="Normal 3 3 6 5 2 2 2 2" xfId="14183"/>
    <cellStyle name="Normal 3 3 6 5 2 2 3" xfId="10585"/>
    <cellStyle name="Normal 3 3 6 5 2 3" xfId="5235"/>
    <cellStyle name="Normal 3 3 6 5 2 3 2" xfId="12431"/>
    <cellStyle name="Normal 3 3 6 5 2 4" xfId="8833"/>
    <cellStyle name="Normal 3 3 6 5 3" xfId="2513"/>
    <cellStyle name="Normal 3 3 6 5 3 2" xfId="6111"/>
    <cellStyle name="Normal 3 3 6 5 3 2 2" xfId="13307"/>
    <cellStyle name="Normal 3 3 6 5 3 3" xfId="9709"/>
    <cellStyle name="Normal 3 3 6 5 4" xfId="4359"/>
    <cellStyle name="Normal 3 3 6 5 4 2" xfId="11555"/>
    <cellStyle name="Normal 3 3 6 5 5" xfId="7957"/>
    <cellStyle name="Normal 3 3 6 6" xfId="1053"/>
    <cellStyle name="Normal 3 3 6 6 2" xfId="2805"/>
    <cellStyle name="Normal 3 3 6 6 2 2" xfId="6403"/>
    <cellStyle name="Normal 3 3 6 6 2 2 2" xfId="13599"/>
    <cellStyle name="Normal 3 3 6 6 2 3" xfId="10001"/>
    <cellStyle name="Normal 3 3 6 6 3" xfId="4651"/>
    <cellStyle name="Normal 3 3 6 6 3 2" xfId="11847"/>
    <cellStyle name="Normal 3 3 6 6 4" xfId="8249"/>
    <cellStyle name="Normal 3 3 6 7" xfId="1929"/>
    <cellStyle name="Normal 3 3 6 7 2" xfId="5527"/>
    <cellStyle name="Normal 3 3 6 7 2 2" xfId="12723"/>
    <cellStyle name="Normal 3 3 6 7 3" xfId="9125"/>
    <cellStyle name="Normal 3 3 6 8" xfId="3695"/>
    <cellStyle name="Normal 3 3 6 8 2" xfId="7293"/>
    <cellStyle name="Normal 3 3 6 8 2 2" xfId="14489"/>
    <cellStyle name="Normal 3 3 6 8 3" xfId="10891"/>
    <cellStyle name="Normal 3 3 6 9" xfId="3775"/>
    <cellStyle name="Normal 3 3 6 9 2" xfId="10971"/>
    <cellStyle name="Normal 3 3 7" xfId="108"/>
    <cellStyle name="Normal 3 3 7 10" xfId="194"/>
    <cellStyle name="Normal 3 3 7 2" xfId="344"/>
    <cellStyle name="Normal 3 3 7 2 2" xfId="636"/>
    <cellStyle name="Normal 3 3 7 2 2 2" xfId="1515"/>
    <cellStyle name="Normal 3 3 7 2 2 2 2" xfId="3267"/>
    <cellStyle name="Normal 3 3 7 2 2 2 2 2" xfId="6865"/>
    <cellStyle name="Normal 3 3 7 2 2 2 2 2 2" xfId="14061"/>
    <cellStyle name="Normal 3 3 7 2 2 2 2 3" xfId="10463"/>
    <cellStyle name="Normal 3 3 7 2 2 2 3" xfId="5113"/>
    <cellStyle name="Normal 3 3 7 2 2 2 3 2" xfId="12309"/>
    <cellStyle name="Normal 3 3 7 2 2 2 4" xfId="8711"/>
    <cellStyle name="Normal 3 3 7 2 2 3" xfId="2391"/>
    <cellStyle name="Normal 3 3 7 2 2 3 2" xfId="5989"/>
    <cellStyle name="Normal 3 3 7 2 2 3 2 2" xfId="13185"/>
    <cellStyle name="Normal 3 3 7 2 2 3 3" xfId="9587"/>
    <cellStyle name="Normal 3 3 7 2 2 4" xfId="4237"/>
    <cellStyle name="Normal 3 3 7 2 2 4 2" xfId="11433"/>
    <cellStyle name="Normal 3 3 7 2 2 5" xfId="7835"/>
    <cellStyle name="Normal 3 3 7 2 3" xfId="931"/>
    <cellStyle name="Normal 3 3 7 2 3 2" xfId="1807"/>
    <cellStyle name="Normal 3 3 7 2 3 2 2" xfId="3559"/>
    <cellStyle name="Normal 3 3 7 2 3 2 2 2" xfId="7157"/>
    <cellStyle name="Normal 3 3 7 2 3 2 2 2 2" xfId="14353"/>
    <cellStyle name="Normal 3 3 7 2 3 2 2 3" xfId="10755"/>
    <cellStyle name="Normal 3 3 7 2 3 2 3" xfId="5405"/>
    <cellStyle name="Normal 3 3 7 2 3 2 3 2" xfId="12601"/>
    <cellStyle name="Normal 3 3 7 2 3 2 4" xfId="9003"/>
    <cellStyle name="Normal 3 3 7 2 3 3" xfId="2683"/>
    <cellStyle name="Normal 3 3 7 2 3 3 2" xfId="6281"/>
    <cellStyle name="Normal 3 3 7 2 3 3 2 2" xfId="13477"/>
    <cellStyle name="Normal 3 3 7 2 3 3 3" xfId="9879"/>
    <cellStyle name="Normal 3 3 7 2 3 4" xfId="4529"/>
    <cellStyle name="Normal 3 3 7 2 3 4 2" xfId="11725"/>
    <cellStyle name="Normal 3 3 7 2 3 5" xfId="8127"/>
    <cellStyle name="Normal 3 3 7 2 4" xfId="1223"/>
    <cellStyle name="Normal 3 3 7 2 4 2" xfId="2975"/>
    <cellStyle name="Normal 3 3 7 2 4 2 2" xfId="6573"/>
    <cellStyle name="Normal 3 3 7 2 4 2 2 2" xfId="13769"/>
    <cellStyle name="Normal 3 3 7 2 4 2 3" xfId="10171"/>
    <cellStyle name="Normal 3 3 7 2 4 3" xfId="4821"/>
    <cellStyle name="Normal 3 3 7 2 4 3 2" xfId="12017"/>
    <cellStyle name="Normal 3 3 7 2 4 4" xfId="8419"/>
    <cellStyle name="Normal 3 3 7 2 5" xfId="2099"/>
    <cellStyle name="Normal 3 3 7 2 5 2" xfId="5697"/>
    <cellStyle name="Normal 3 3 7 2 5 2 2" xfId="12893"/>
    <cellStyle name="Normal 3 3 7 2 5 3" xfId="9295"/>
    <cellStyle name="Normal 3 3 7 2 6" xfId="3945"/>
    <cellStyle name="Normal 3 3 7 2 6 2" xfId="11141"/>
    <cellStyle name="Normal 3 3 7 2 7" xfId="7543"/>
    <cellStyle name="Normal 3 3 7 3" xfId="490"/>
    <cellStyle name="Normal 3 3 7 3 2" xfId="1369"/>
    <cellStyle name="Normal 3 3 7 3 2 2" xfId="3121"/>
    <cellStyle name="Normal 3 3 7 3 2 2 2" xfId="6719"/>
    <cellStyle name="Normal 3 3 7 3 2 2 2 2" xfId="13915"/>
    <cellStyle name="Normal 3 3 7 3 2 2 3" xfId="10317"/>
    <cellStyle name="Normal 3 3 7 3 2 3" xfId="4967"/>
    <cellStyle name="Normal 3 3 7 3 2 3 2" xfId="12163"/>
    <cellStyle name="Normal 3 3 7 3 2 4" xfId="8565"/>
    <cellStyle name="Normal 3 3 7 3 3" xfId="2245"/>
    <cellStyle name="Normal 3 3 7 3 3 2" xfId="5843"/>
    <cellStyle name="Normal 3 3 7 3 3 2 2" xfId="13039"/>
    <cellStyle name="Normal 3 3 7 3 3 3" xfId="9441"/>
    <cellStyle name="Normal 3 3 7 3 4" xfId="4091"/>
    <cellStyle name="Normal 3 3 7 3 4 2" xfId="11287"/>
    <cellStyle name="Normal 3 3 7 3 5" xfId="7689"/>
    <cellStyle name="Normal 3 3 7 4" xfId="785"/>
    <cellStyle name="Normal 3 3 7 4 2" xfId="1661"/>
    <cellStyle name="Normal 3 3 7 4 2 2" xfId="3413"/>
    <cellStyle name="Normal 3 3 7 4 2 2 2" xfId="7011"/>
    <cellStyle name="Normal 3 3 7 4 2 2 2 2" xfId="14207"/>
    <cellStyle name="Normal 3 3 7 4 2 2 3" xfId="10609"/>
    <cellStyle name="Normal 3 3 7 4 2 3" xfId="5259"/>
    <cellStyle name="Normal 3 3 7 4 2 3 2" xfId="12455"/>
    <cellStyle name="Normal 3 3 7 4 2 4" xfId="8857"/>
    <cellStyle name="Normal 3 3 7 4 3" xfId="2537"/>
    <cellStyle name="Normal 3 3 7 4 3 2" xfId="6135"/>
    <cellStyle name="Normal 3 3 7 4 3 2 2" xfId="13331"/>
    <cellStyle name="Normal 3 3 7 4 3 3" xfId="9733"/>
    <cellStyle name="Normal 3 3 7 4 4" xfId="4383"/>
    <cellStyle name="Normal 3 3 7 4 4 2" xfId="11579"/>
    <cellStyle name="Normal 3 3 7 4 5" xfId="7981"/>
    <cellStyle name="Normal 3 3 7 5" xfId="1077"/>
    <cellStyle name="Normal 3 3 7 5 2" xfId="2829"/>
    <cellStyle name="Normal 3 3 7 5 2 2" xfId="6427"/>
    <cellStyle name="Normal 3 3 7 5 2 2 2" xfId="13623"/>
    <cellStyle name="Normal 3 3 7 5 2 3" xfId="10025"/>
    <cellStyle name="Normal 3 3 7 5 3" xfId="4675"/>
    <cellStyle name="Normal 3 3 7 5 3 2" xfId="11871"/>
    <cellStyle name="Normal 3 3 7 5 4" xfId="8273"/>
    <cellStyle name="Normal 3 3 7 6" xfId="1953"/>
    <cellStyle name="Normal 3 3 7 6 2" xfId="5551"/>
    <cellStyle name="Normal 3 3 7 6 2 2" xfId="12747"/>
    <cellStyle name="Normal 3 3 7 6 3" xfId="9149"/>
    <cellStyle name="Normal 3 3 7 7" xfId="3719"/>
    <cellStyle name="Normal 3 3 7 7 2" xfId="7317"/>
    <cellStyle name="Normal 3 3 7 7 2 2" xfId="14513"/>
    <cellStyle name="Normal 3 3 7 7 3" xfId="10915"/>
    <cellStyle name="Normal 3 3 7 8" xfId="3799"/>
    <cellStyle name="Normal 3 3 7 8 2" xfId="10995"/>
    <cellStyle name="Normal 3 3 7 9" xfId="7397"/>
    <cellStyle name="Normal 3 3 8" xfId="31"/>
    <cellStyle name="Normal 3 3 8 10" xfId="206"/>
    <cellStyle name="Normal 3 3 8 2" xfId="356"/>
    <cellStyle name="Normal 3 3 8 2 2" xfId="648"/>
    <cellStyle name="Normal 3 3 8 2 2 2" xfId="1527"/>
    <cellStyle name="Normal 3 3 8 2 2 2 2" xfId="3279"/>
    <cellStyle name="Normal 3 3 8 2 2 2 2 2" xfId="6877"/>
    <cellStyle name="Normal 3 3 8 2 2 2 2 2 2" xfId="14073"/>
    <cellStyle name="Normal 3 3 8 2 2 2 2 3" xfId="10475"/>
    <cellStyle name="Normal 3 3 8 2 2 2 3" xfId="5125"/>
    <cellStyle name="Normal 3 3 8 2 2 2 3 2" xfId="12321"/>
    <cellStyle name="Normal 3 3 8 2 2 2 4" xfId="8723"/>
    <cellStyle name="Normal 3 3 8 2 2 3" xfId="2403"/>
    <cellStyle name="Normal 3 3 8 2 2 3 2" xfId="6001"/>
    <cellStyle name="Normal 3 3 8 2 2 3 2 2" xfId="13197"/>
    <cellStyle name="Normal 3 3 8 2 2 3 3" xfId="9599"/>
    <cellStyle name="Normal 3 3 8 2 2 4" xfId="4249"/>
    <cellStyle name="Normal 3 3 8 2 2 4 2" xfId="11445"/>
    <cellStyle name="Normal 3 3 8 2 2 5" xfId="7847"/>
    <cellStyle name="Normal 3 3 8 2 3" xfId="943"/>
    <cellStyle name="Normal 3 3 8 2 3 2" xfId="1819"/>
    <cellStyle name="Normal 3 3 8 2 3 2 2" xfId="3571"/>
    <cellStyle name="Normal 3 3 8 2 3 2 2 2" xfId="7169"/>
    <cellStyle name="Normal 3 3 8 2 3 2 2 2 2" xfId="14365"/>
    <cellStyle name="Normal 3 3 8 2 3 2 2 3" xfId="10767"/>
    <cellStyle name="Normal 3 3 8 2 3 2 3" xfId="5417"/>
    <cellStyle name="Normal 3 3 8 2 3 2 3 2" xfId="12613"/>
    <cellStyle name="Normal 3 3 8 2 3 2 4" xfId="9015"/>
    <cellStyle name="Normal 3 3 8 2 3 3" xfId="2695"/>
    <cellStyle name="Normal 3 3 8 2 3 3 2" xfId="6293"/>
    <cellStyle name="Normal 3 3 8 2 3 3 2 2" xfId="13489"/>
    <cellStyle name="Normal 3 3 8 2 3 3 3" xfId="9891"/>
    <cellStyle name="Normal 3 3 8 2 3 4" xfId="4541"/>
    <cellStyle name="Normal 3 3 8 2 3 4 2" xfId="11737"/>
    <cellStyle name="Normal 3 3 8 2 3 5" xfId="8139"/>
    <cellStyle name="Normal 3 3 8 2 4" xfId="1235"/>
    <cellStyle name="Normal 3 3 8 2 4 2" xfId="2987"/>
    <cellStyle name="Normal 3 3 8 2 4 2 2" xfId="6585"/>
    <cellStyle name="Normal 3 3 8 2 4 2 2 2" xfId="13781"/>
    <cellStyle name="Normal 3 3 8 2 4 2 3" xfId="10183"/>
    <cellStyle name="Normal 3 3 8 2 4 3" xfId="4833"/>
    <cellStyle name="Normal 3 3 8 2 4 3 2" xfId="12029"/>
    <cellStyle name="Normal 3 3 8 2 4 4" xfId="8431"/>
    <cellStyle name="Normal 3 3 8 2 5" xfId="2111"/>
    <cellStyle name="Normal 3 3 8 2 5 2" xfId="5709"/>
    <cellStyle name="Normal 3 3 8 2 5 2 2" xfId="12905"/>
    <cellStyle name="Normal 3 3 8 2 5 3" xfId="9307"/>
    <cellStyle name="Normal 3 3 8 2 6" xfId="3957"/>
    <cellStyle name="Normal 3 3 8 2 6 2" xfId="11153"/>
    <cellStyle name="Normal 3 3 8 2 7" xfId="7555"/>
    <cellStyle name="Normal 3 3 8 3" xfId="502"/>
    <cellStyle name="Normal 3 3 8 3 2" xfId="1381"/>
    <cellStyle name="Normal 3 3 8 3 2 2" xfId="3133"/>
    <cellStyle name="Normal 3 3 8 3 2 2 2" xfId="6731"/>
    <cellStyle name="Normal 3 3 8 3 2 2 2 2" xfId="13927"/>
    <cellStyle name="Normal 3 3 8 3 2 2 3" xfId="10329"/>
    <cellStyle name="Normal 3 3 8 3 2 3" xfId="4979"/>
    <cellStyle name="Normal 3 3 8 3 2 3 2" xfId="12175"/>
    <cellStyle name="Normal 3 3 8 3 2 4" xfId="8577"/>
    <cellStyle name="Normal 3 3 8 3 3" xfId="2257"/>
    <cellStyle name="Normal 3 3 8 3 3 2" xfId="5855"/>
    <cellStyle name="Normal 3 3 8 3 3 2 2" xfId="13051"/>
    <cellStyle name="Normal 3 3 8 3 3 3" xfId="9453"/>
    <cellStyle name="Normal 3 3 8 3 4" xfId="4103"/>
    <cellStyle name="Normal 3 3 8 3 4 2" xfId="11299"/>
    <cellStyle name="Normal 3 3 8 3 5" xfId="7701"/>
    <cellStyle name="Normal 3 3 8 4" xfId="797"/>
    <cellStyle name="Normal 3 3 8 4 2" xfId="1673"/>
    <cellStyle name="Normal 3 3 8 4 2 2" xfId="3425"/>
    <cellStyle name="Normal 3 3 8 4 2 2 2" xfId="7023"/>
    <cellStyle name="Normal 3 3 8 4 2 2 2 2" xfId="14219"/>
    <cellStyle name="Normal 3 3 8 4 2 2 3" xfId="10621"/>
    <cellStyle name="Normal 3 3 8 4 2 3" xfId="5271"/>
    <cellStyle name="Normal 3 3 8 4 2 3 2" xfId="12467"/>
    <cellStyle name="Normal 3 3 8 4 2 4" xfId="8869"/>
    <cellStyle name="Normal 3 3 8 4 3" xfId="2549"/>
    <cellStyle name="Normal 3 3 8 4 3 2" xfId="6147"/>
    <cellStyle name="Normal 3 3 8 4 3 2 2" xfId="13343"/>
    <cellStyle name="Normal 3 3 8 4 3 3" xfId="9745"/>
    <cellStyle name="Normal 3 3 8 4 4" xfId="4395"/>
    <cellStyle name="Normal 3 3 8 4 4 2" xfId="11591"/>
    <cellStyle name="Normal 3 3 8 4 5" xfId="7993"/>
    <cellStyle name="Normal 3 3 8 5" xfId="1089"/>
    <cellStyle name="Normal 3 3 8 5 2" xfId="2841"/>
    <cellStyle name="Normal 3 3 8 5 2 2" xfId="6439"/>
    <cellStyle name="Normal 3 3 8 5 2 2 2" xfId="13635"/>
    <cellStyle name="Normal 3 3 8 5 2 3" xfId="10037"/>
    <cellStyle name="Normal 3 3 8 5 3" xfId="4687"/>
    <cellStyle name="Normal 3 3 8 5 3 2" xfId="11883"/>
    <cellStyle name="Normal 3 3 8 5 4" xfId="8285"/>
    <cellStyle name="Normal 3 3 8 6" xfId="1965"/>
    <cellStyle name="Normal 3 3 8 6 2" xfId="5563"/>
    <cellStyle name="Normal 3 3 8 6 2 2" xfId="12759"/>
    <cellStyle name="Normal 3 3 8 6 3" xfId="9161"/>
    <cellStyle name="Normal 3 3 8 7" xfId="3651"/>
    <cellStyle name="Normal 3 3 8 7 2" xfId="7249"/>
    <cellStyle name="Normal 3 3 8 7 2 2" xfId="14445"/>
    <cellStyle name="Normal 3 3 8 7 3" xfId="10847"/>
    <cellStyle name="Normal 3 3 8 8" xfId="3811"/>
    <cellStyle name="Normal 3 3 8 8 2" xfId="11007"/>
    <cellStyle name="Normal 3 3 8 9" xfId="7409"/>
    <cellStyle name="Normal 3 3 9" xfId="276"/>
    <cellStyle name="Normal 3 3 9 2" xfId="568"/>
    <cellStyle name="Normal 3 3 9 2 2" xfId="1447"/>
    <cellStyle name="Normal 3 3 9 2 2 2" xfId="3199"/>
    <cellStyle name="Normal 3 3 9 2 2 2 2" xfId="6797"/>
    <cellStyle name="Normal 3 3 9 2 2 2 2 2" xfId="13993"/>
    <cellStyle name="Normal 3 3 9 2 2 2 3" xfId="10395"/>
    <cellStyle name="Normal 3 3 9 2 2 3" xfId="5045"/>
    <cellStyle name="Normal 3 3 9 2 2 3 2" xfId="12241"/>
    <cellStyle name="Normal 3 3 9 2 2 4" xfId="8643"/>
    <cellStyle name="Normal 3 3 9 2 3" xfId="2323"/>
    <cellStyle name="Normal 3 3 9 2 3 2" xfId="5921"/>
    <cellStyle name="Normal 3 3 9 2 3 2 2" xfId="13117"/>
    <cellStyle name="Normal 3 3 9 2 3 3" xfId="9519"/>
    <cellStyle name="Normal 3 3 9 2 4" xfId="4169"/>
    <cellStyle name="Normal 3 3 9 2 4 2" xfId="11365"/>
    <cellStyle name="Normal 3 3 9 2 5" xfId="7767"/>
    <cellStyle name="Normal 3 3 9 3" xfId="863"/>
    <cellStyle name="Normal 3 3 9 3 2" xfId="1739"/>
    <cellStyle name="Normal 3 3 9 3 2 2" xfId="3491"/>
    <cellStyle name="Normal 3 3 9 3 2 2 2" xfId="7089"/>
    <cellStyle name="Normal 3 3 9 3 2 2 2 2" xfId="14285"/>
    <cellStyle name="Normal 3 3 9 3 2 2 3" xfId="10687"/>
    <cellStyle name="Normal 3 3 9 3 2 3" xfId="5337"/>
    <cellStyle name="Normal 3 3 9 3 2 3 2" xfId="12533"/>
    <cellStyle name="Normal 3 3 9 3 2 4" xfId="8935"/>
    <cellStyle name="Normal 3 3 9 3 3" xfId="2615"/>
    <cellStyle name="Normal 3 3 9 3 3 2" xfId="6213"/>
    <cellStyle name="Normal 3 3 9 3 3 2 2" xfId="13409"/>
    <cellStyle name="Normal 3 3 9 3 3 3" xfId="9811"/>
    <cellStyle name="Normal 3 3 9 3 4" xfId="4461"/>
    <cellStyle name="Normal 3 3 9 3 4 2" xfId="11657"/>
    <cellStyle name="Normal 3 3 9 3 5" xfId="8059"/>
    <cellStyle name="Normal 3 3 9 4" xfId="1155"/>
    <cellStyle name="Normal 3 3 9 4 2" xfId="2907"/>
    <cellStyle name="Normal 3 3 9 4 2 2" xfId="6505"/>
    <cellStyle name="Normal 3 3 9 4 2 2 2" xfId="13701"/>
    <cellStyle name="Normal 3 3 9 4 2 3" xfId="10103"/>
    <cellStyle name="Normal 3 3 9 4 3" xfId="4753"/>
    <cellStyle name="Normal 3 3 9 4 3 2" xfId="11949"/>
    <cellStyle name="Normal 3 3 9 4 4" xfId="8351"/>
    <cellStyle name="Normal 3 3 9 5" xfId="2031"/>
    <cellStyle name="Normal 3 3 9 5 2" xfId="5629"/>
    <cellStyle name="Normal 3 3 9 5 2 2" xfId="12825"/>
    <cellStyle name="Normal 3 3 9 5 3" xfId="9227"/>
    <cellStyle name="Normal 3 3 9 6" xfId="3877"/>
    <cellStyle name="Normal 3 3 9 6 2" xfId="11073"/>
    <cellStyle name="Normal 3 3 9 7" xfId="7475"/>
    <cellStyle name="Normal 3 4" xfId="13"/>
    <cellStyle name="Normal 3 4 10" xfId="719"/>
    <cellStyle name="Normal 3 4 10 2" xfId="1595"/>
    <cellStyle name="Normal 3 4 10 2 2" xfId="3347"/>
    <cellStyle name="Normal 3 4 10 2 2 2" xfId="6945"/>
    <cellStyle name="Normal 3 4 10 2 2 2 2" xfId="14141"/>
    <cellStyle name="Normal 3 4 10 2 2 3" xfId="10543"/>
    <cellStyle name="Normal 3 4 10 2 3" xfId="5193"/>
    <cellStyle name="Normal 3 4 10 2 3 2" xfId="12389"/>
    <cellStyle name="Normal 3 4 10 2 4" xfId="8791"/>
    <cellStyle name="Normal 3 4 10 3" xfId="2471"/>
    <cellStyle name="Normal 3 4 10 3 2" xfId="6069"/>
    <cellStyle name="Normal 3 4 10 3 2 2" xfId="13265"/>
    <cellStyle name="Normal 3 4 10 3 3" xfId="9667"/>
    <cellStyle name="Normal 3 4 10 4" xfId="4317"/>
    <cellStyle name="Normal 3 4 10 4 2" xfId="11513"/>
    <cellStyle name="Normal 3 4 10 5" xfId="7915"/>
    <cellStyle name="Normal 3 4 11" xfId="1011"/>
    <cellStyle name="Normal 3 4 11 2" xfId="2763"/>
    <cellStyle name="Normal 3 4 11 2 2" xfId="6361"/>
    <cellStyle name="Normal 3 4 11 2 2 2" xfId="13557"/>
    <cellStyle name="Normal 3 4 11 2 3" xfId="9959"/>
    <cellStyle name="Normal 3 4 11 3" xfId="4609"/>
    <cellStyle name="Normal 3 4 11 3 2" xfId="11805"/>
    <cellStyle name="Normal 3 4 11 4" xfId="8207"/>
    <cellStyle name="Normal 3 4 12" xfId="1887"/>
    <cellStyle name="Normal 3 4 12 2" xfId="5485"/>
    <cellStyle name="Normal 3 4 12 2 2" xfId="12681"/>
    <cellStyle name="Normal 3 4 12 3" xfId="9083"/>
    <cellStyle name="Normal 3 4 13" xfId="3637"/>
    <cellStyle name="Normal 3 4 13 2" xfId="7235"/>
    <cellStyle name="Normal 3 4 13 2 2" xfId="14431"/>
    <cellStyle name="Normal 3 4 13 3" xfId="10833"/>
    <cellStyle name="Normal 3 4 14" xfId="3733"/>
    <cellStyle name="Normal 3 4 14 2" xfId="10929"/>
    <cellStyle name="Normal 3 4 15" xfId="7331"/>
    <cellStyle name="Normal 3 4 16" xfId="125"/>
    <cellStyle name="Normal 3 4 2" xfId="23"/>
    <cellStyle name="Normal 3 4 2 10" xfId="1901"/>
    <cellStyle name="Normal 3 4 2 10 2" xfId="5499"/>
    <cellStyle name="Normal 3 4 2 10 2 2" xfId="12695"/>
    <cellStyle name="Normal 3 4 2 10 3" xfId="9097"/>
    <cellStyle name="Normal 3 4 2 11" xfId="3645"/>
    <cellStyle name="Normal 3 4 2 11 2" xfId="7243"/>
    <cellStyle name="Normal 3 4 2 11 2 2" xfId="14439"/>
    <cellStyle name="Normal 3 4 2 11 3" xfId="10841"/>
    <cellStyle name="Normal 3 4 2 12" xfId="3747"/>
    <cellStyle name="Normal 3 4 2 12 2" xfId="10943"/>
    <cellStyle name="Normal 3 4 2 13" xfId="7345"/>
    <cellStyle name="Normal 3 4 2 14" xfId="139"/>
    <cellStyle name="Normal 3 4 2 2" xfId="74"/>
    <cellStyle name="Normal 3 4 2 2 10" xfId="7367"/>
    <cellStyle name="Normal 3 4 2 2 11" xfId="161"/>
    <cellStyle name="Normal 3 4 2 2 2" xfId="246"/>
    <cellStyle name="Normal 3 4 2 2 2 2" xfId="394"/>
    <cellStyle name="Normal 3 4 2 2 2 2 2" xfId="686"/>
    <cellStyle name="Normal 3 4 2 2 2 2 2 2" xfId="1565"/>
    <cellStyle name="Normal 3 4 2 2 2 2 2 2 2" xfId="3317"/>
    <cellStyle name="Normal 3 4 2 2 2 2 2 2 2 2" xfId="6915"/>
    <cellStyle name="Normal 3 4 2 2 2 2 2 2 2 2 2" xfId="14111"/>
    <cellStyle name="Normal 3 4 2 2 2 2 2 2 2 3" xfId="10513"/>
    <cellStyle name="Normal 3 4 2 2 2 2 2 2 3" xfId="5163"/>
    <cellStyle name="Normal 3 4 2 2 2 2 2 2 3 2" xfId="12359"/>
    <cellStyle name="Normal 3 4 2 2 2 2 2 2 4" xfId="8761"/>
    <cellStyle name="Normal 3 4 2 2 2 2 2 3" xfId="2441"/>
    <cellStyle name="Normal 3 4 2 2 2 2 2 3 2" xfId="6039"/>
    <cellStyle name="Normal 3 4 2 2 2 2 2 3 2 2" xfId="13235"/>
    <cellStyle name="Normal 3 4 2 2 2 2 2 3 3" xfId="9637"/>
    <cellStyle name="Normal 3 4 2 2 2 2 2 4" xfId="4287"/>
    <cellStyle name="Normal 3 4 2 2 2 2 2 4 2" xfId="11483"/>
    <cellStyle name="Normal 3 4 2 2 2 2 2 5" xfId="7885"/>
    <cellStyle name="Normal 3 4 2 2 2 2 3" xfId="981"/>
    <cellStyle name="Normal 3 4 2 2 2 2 3 2" xfId="1857"/>
    <cellStyle name="Normal 3 4 2 2 2 2 3 2 2" xfId="3609"/>
    <cellStyle name="Normal 3 4 2 2 2 2 3 2 2 2" xfId="7207"/>
    <cellStyle name="Normal 3 4 2 2 2 2 3 2 2 2 2" xfId="14403"/>
    <cellStyle name="Normal 3 4 2 2 2 2 3 2 2 3" xfId="10805"/>
    <cellStyle name="Normal 3 4 2 2 2 2 3 2 3" xfId="5455"/>
    <cellStyle name="Normal 3 4 2 2 2 2 3 2 3 2" xfId="12651"/>
    <cellStyle name="Normal 3 4 2 2 2 2 3 2 4" xfId="9053"/>
    <cellStyle name="Normal 3 4 2 2 2 2 3 3" xfId="2733"/>
    <cellStyle name="Normal 3 4 2 2 2 2 3 3 2" xfId="6331"/>
    <cellStyle name="Normal 3 4 2 2 2 2 3 3 2 2" xfId="13527"/>
    <cellStyle name="Normal 3 4 2 2 2 2 3 3 3" xfId="9929"/>
    <cellStyle name="Normal 3 4 2 2 2 2 3 4" xfId="4579"/>
    <cellStyle name="Normal 3 4 2 2 2 2 3 4 2" xfId="11775"/>
    <cellStyle name="Normal 3 4 2 2 2 2 3 5" xfId="8177"/>
    <cellStyle name="Normal 3 4 2 2 2 2 4" xfId="1273"/>
    <cellStyle name="Normal 3 4 2 2 2 2 4 2" xfId="3025"/>
    <cellStyle name="Normal 3 4 2 2 2 2 4 2 2" xfId="6623"/>
    <cellStyle name="Normal 3 4 2 2 2 2 4 2 2 2" xfId="13819"/>
    <cellStyle name="Normal 3 4 2 2 2 2 4 2 3" xfId="10221"/>
    <cellStyle name="Normal 3 4 2 2 2 2 4 3" xfId="4871"/>
    <cellStyle name="Normal 3 4 2 2 2 2 4 3 2" xfId="12067"/>
    <cellStyle name="Normal 3 4 2 2 2 2 4 4" xfId="8469"/>
    <cellStyle name="Normal 3 4 2 2 2 2 5" xfId="2149"/>
    <cellStyle name="Normal 3 4 2 2 2 2 5 2" xfId="5747"/>
    <cellStyle name="Normal 3 4 2 2 2 2 5 2 2" xfId="12943"/>
    <cellStyle name="Normal 3 4 2 2 2 2 5 3" xfId="9345"/>
    <cellStyle name="Normal 3 4 2 2 2 2 6" xfId="3995"/>
    <cellStyle name="Normal 3 4 2 2 2 2 6 2" xfId="11191"/>
    <cellStyle name="Normal 3 4 2 2 2 2 7" xfId="7593"/>
    <cellStyle name="Normal 3 4 2 2 2 3" xfId="540"/>
    <cellStyle name="Normal 3 4 2 2 2 3 2" xfId="1419"/>
    <cellStyle name="Normal 3 4 2 2 2 3 2 2" xfId="3171"/>
    <cellStyle name="Normal 3 4 2 2 2 3 2 2 2" xfId="6769"/>
    <cellStyle name="Normal 3 4 2 2 2 3 2 2 2 2" xfId="13965"/>
    <cellStyle name="Normal 3 4 2 2 2 3 2 2 3" xfId="10367"/>
    <cellStyle name="Normal 3 4 2 2 2 3 2 3" xfId="5017"/>
    <cellStyle name="Normal 3 4 2 2 2 3 2 3 2" xfId="12213"/>
    <cellStyle name="Normal 3 4 2 2 2 3 2 4" xfId="8615"/>
    <cellStyle name="Normal 3 4 2 2 2 3 3" xfId="2295"/>
    <cellStyle name="Normal 3 4 2 2 2 3 3 2" xfId="5893"/>
    <cellStyle name="Normal 3 4 2 2 2 3 3 2 2" xfId="13089"/>
    <cellStyle name="Normal 3 4 2 2 2 3 3 3" xfId="9491"/>
    <cellStyle name="Normal 3 4 2 2 2 3 4" xfId="4141"/>
    <cellStyle name="Normal 3 4 2 2 2 3 4 2" xfId="11337"/>
    <cellStyle name="Normal 3 4 2 2 2 3 5" xfId="7739"/>
    <cellStyle name="Normal 3 4 2 2 2 4" xfId="835"/>
    <cellStyle name="Normal 3 4 2 2 2 4 2" xfId="1711"/>
    <cellStyle name="Normal 3 4 2 2 2 4 2 2" xfId="3463"/>
    <cellStyle name="Normal 3 4 2 2 2 4 2 2 2" xfId="7061"/>
    <cellStyle name="Normal 3 4 2 2 2 4 2 2 2 2" xfId="14257"/>
    <cellStyle name="Normal 3 4 2 2 2 4 2 2 3" xfId="10659"/>
    <cellStyle name="Normal 3 4 2 2 2 4 2 3" xfId="5309"/>
    <cellStyle name="Normal 3 4 2 2 2 4 2 3 2" xfId="12505"/>
    <cellStyle name="Normal 3 4 2 2 2 4 2 4" xfId="8907"/>
    <cellStyle name="Normal 3 4 2 2 2 4 3" xfId="2587"/>
    <cellStyle name="Normal 3 4 2 2 2 4 3 2" xfId="6185"/>
    <cellStyle name="Normal 3 4 2 2 2 4 3 2 2" xfId="13381"/>
    <cellStyle name="Normal 3 4 2 2 2 4 3 3" xfId="9783"/>
    <cellStyle name="Normal 3 4 2 2 2 4 4" xfId="4433"/>
    <cellStyle name="Normal 3 4 2 2 2 4 4 2" xfId="11629"/>
    <cellStyle name="Normal 3 4 2 2 2 4 5" xfId="8031"/>
    <cellStyle name="Normal 3 4 2 2 2 5" xfId="1127"/>
    <cellStyle name="Normal 3 4 2 2 2 5 2" xfId="2879"/>
    <cellStyle name="Normal 3 4 2 2 2 5 2 2" xfId="6477"/>
    <cellStyle name="Normal 3 4 2 2 2 5 2 2 2" xfId="13673"/>
    <cellStyle name="Normal 3 4 2 2 2 5 2 3" xfId="10075"/>
    <cellStyle name="Normal 3 4 2 2 2 5 3" xfId="4725"/>
    <cellStyle name="Normal 3 4 2 2 2 5 3 2" xfId="11921"/>
    <cellStyle name="Normal 3 4 2 2 2 5 4" xfId="8323"/>
    <cellStyle name="Normal 3 4 2 2 2 6" xfId="2003"/>
    <cellStyle name="Normal 3 4 2 2 2 6 2" xfId="5601"/>
    <cellStyle name="Normal 3 4 2 2 2 6 2 2" xfId="12797"/>
    <cellStyle name="Normal 3 4 2 2 2 6 3" xfId="9199"/>
    <cellStyle name="Normal 3 4 2 2 2 7" xfId="3849"/>
    <cellStyle name="Normal 3 4 2 2 2 7 2" xfId="11045"/>
    <cellStyle name="Normal 3 4 2 2 2 8" xfId="7447"/>
    <cellStyle name="Normal 3 4 2 2 3" xfId="314"/>
    <cellStyle name="Normal 3 4 2 2 3 2" xfId="606"/>
    <cellStyle name="Normal 3 4 2 2 3 2 2" xfId="1485"/>
    <cellStyle name="Normal 3 4 2 2 3 2 2 2" xfId="3237"/>
    <cellStyle name="Normal 3 4 2 2 3 2 2 2 2" xfId="6835"/>
    <cellStyle name="Normal 3 4 2 2 3 2 2 2 2 2" xfId="14031"/>
    <cellStyle name="Normal 3 4 2 2 3 2 2 2 3" xfId="10433"/>
    <cellStyle name="Normal 3 4 2 2 3 2 2 3" xfId="5083"/>
    <cellStyle name="Normal 3 4 2 2 3 2 2 3 2" xfId="12279"/>
    <cellStyle name="Normal 3 4 2 2 3 2 2 4" xfId="8681"/>
    <cellStyle name="Normal 3 4 2 2 3 2 3" xfId="2361"/>
    <cellStyle name="Normal 3 4 2 2 3 2 3 2" xfId="5959"/>
    <cellStyle name="Normal 3 4 2 2 3 2 3 2 2" xfId="13155"/>
    <cellStyle name="Normal 3 4 2 2 3 2 3 3" xfId="9557"/>
    <cellStyle name="Normal 3 4 2 2 3 2 4" xfId="4207"/>
    <cellStyle name="Normal 3 4 2 2 3 2 4 2" xfId="11403"/>
    <cellStyle name="Normal 3 4 2 2 3 2 5" xfId="7805"/>
    <cellStyle name="Normal 3 4 2 2 3 3" xfId="901"/>
    <cellStyle name="Normal 3 4 2 2 3 3 2" xfId="1777"/>
    <cellStyle name="Normal 3 4 2 2 3 3 2 2" xfId="3529"/>
    <cellStyle name="Normal 3 4 2 2 3 3 2 2 2" xfId="7127"/>
    <cellStyle name="Normal 3 4 2 2 3 3 2 2 2 2" xfId="14323"/>
    <cellStyle name="Normal 3 4 2 2 3 3 2 2 3" xfId="10725"/>
    <cellStyle name="Normal 3 4 2 2 3 3 2 3" xfId="5375"/>
    <cellStyle name="Normal 3 4 2 2 3 3 2 3 2" xfId="12571"/>
    <cellStyle name="Normal 3 4 2 2 3 3 2 4" xfId="8973"/>
    <cellStyle name="Normal 3 4 2 2 3 3 3" xfId="2653"/>
    <cellStyle name="Normal 3 4 2 2 3 3 3 2" xfId="6251"/>
    <cellStyle name="Normal 3 4 2 2 3 3 3 2 2" xfId="13447"/>
    <cellStyle name="Normal 3 4 2 2 3 3 3 3" xfId="9849"/>
    <cellStyle name="Normal 3 4 2 2 3 3 4" xfId="4499"/>
    <cellStyle name="Normal 3 4 2 2 3 3 4 2" xfId="11695"/>
    <cellStyle name="Normal 3 4 2 2 3 3 5" xfId="8097"/>
    <cellStyle name="Normal 3 4 2 2 3 4" xfId="1193"/>
    <cellStyle name="Normal 3 4 2 2 3 4 2" xfId="2945"/>
    <cellStyle name="Normal 3 4 2 2 3 4 2 2" xfId="6543"/>
    <cellStyle name="Normal 3 4 2 2 3 4 2 2 2" xfId="13739"/>
    <cellStyle name="Normal 3 4 2 2 3 4 2 3" xfId="10141"/>
    <cellStyle name="Normal 3 4 2 2 3 4 3" xfId="4791"/>
    <cellStyle name="Normal 3 4 2 2 3 4 3 2" xfId="11987"/>
    <cellStyle name="Normal 3 4 2 2 3 4 4" xfId="8389"/>
    <cellStyle name="Normal 3 4 2 2 3 5" xfId="2069"/>
    <cellStyle name="Normal 3 4 2 2 3 5 2" xfId="5667"/>
    <cellStyle name="Normal 3 4 2 2 3 5 2 2" xfId="12863"/>
    <cellStyle name="Normal 3 4 2 2 3 5 3" xfId="9265"/>
    <cellStyle name="Normal 3 4 2 2 3 6" xfId="3915"/>
    <cellStyle name="Normal 3 4 2 2 3 6 2" xfId="11111"/>
    <cellStyle name="Normal 3 4 2 2 3 7" xfId="7513"/>
    <cellStyle name="Normal 3 4 2 2 4" xfId="460"/>
    <cellStyle name="Normal 3 4 2 2 4 2" xfId="1339"/>
    <cellStyle name="Normal 3 4 2 2 4 2 2" xfId="3091"/>
    <cellStyle name="Normal 3 4 2 2 4 2 2 2" xfId="6689"/>
    <cellStyle name="Normal 3 4 2 2 4 2 2 2 2" xfId="13885"/>
    <cellStyle name="Normal 3 4 2 2 4 2 2 3" xfId="10287"/>
    <cellStyle name="Normal 3 4 2 2 4 2 3" xfId="4937"/>
    <cellStyle name="Normal 3 4 2 2 4 2 3 2" xfId="12133"/>
    <cellStyle name="Normal 3 4 2 2 4 2 4" xfId="8535"/>
    <cellStyle name="Normal 3 4 2 2 4 3" xfId="2215"/>
    <cellStyle name="Normal 3 4 2 2 4 3 2" xfId="5813"/>
    <cellStyle name="Normal 3 4 2 2 4 3 2 2" xfId="13009"/>
    <cellStyle name="Normal 3 4 2 2 4 3 3" xfId="9411"/>
    <cellStyle name="Normal 3 4 2 2 4 4" xfId="4061"/>
    <cellStyle name="Normal 3 4 2 2 4 4 2" xfId="11257"/>
    <cellStyle name="Normal 3 4 2 2 4 5" xfId="7659"/>
    <cellStyle name="Normal 3 4 2 2 5" xfId="755"/>
    <cellStyle name="Normal 3 4 2 2 5 2" xfId="1631"/>
    <cellStyle name="Normal 3 4 2 2 5 2 2" xfId="3383"/>
    <cellStyle name="Normal 3 4 2 2 5 2 2 2" xfId="6981"/>
    <cellStyle name="Normal 3 4 2 2 5 2 2 2 2" xfId="14177"/>
    <cellStyle name="Normal 3 4 2 2 5 2 2 3" xfId="10579"/>
    <cellStyle name="Normal 3 4 2 2 5 2 3" xfId="5229"/>
    <cellStyle name="Normal 3 4 2 2 5 2 3 2" xfId="12425"/>
    <cellStyle name="Normal 3 4 2 2 5 2 4" xfId="8827"/>
    <cellStyle name="Normal 3 4 2 2 5 3" xfId="2507"/>
    <cellStyle name="Normal 3 4 2 2 5 3 2" xfId="6105"/>
    <cellStyle name="Normal 3 4 2 2 5 3 2 2" xfId="13301"/>
    <cellStyle name="Normal 3 4 2 2 5 3 3" xfId="9703"/>
    <cellStyle name="Normal 3 4 2 2 5 4" xfId="4353"/>
    <cellStyle name="Normal 3 4 2 2 5 4 2" xfId="11549"/>
    <cellStyle name="Normal 3 4 2 2 5 5" xfId="7951"/>
    <cellStyle name="Normal 3 4 2 2 6" xfId="1047"/>
    <cellStyle name="Normal 3 4 2 2 6 2" xfId="2799"/>
    <cellStyle name="Normal 3 4 2 2 6 2 2" xfId="6397"/>
    <cellStyle name="Normal 3 4 2 2 6 2 2 2" xfId="13593"/>
    <cellStyle name="Normal 3 4 2 2 6 2 3" xfId="9995"/>
    <cellStyle name="Normal 3 4 2 2 6 3" xfId="4645"/>
    <cellStyle name="Normal 3 4 2 2 6 3 2" xfId="11841"/>
    <cellStyle name="Normal 3 4 2 2 6 4" xfId="8243"/>
    <cellStyle name="Normal 3 4 2 2 7" xfId="1923"/>
    <cellStyle name="Normal 3 4 2 2 7 2" xfId="5521"/>
    <cellStyle name="Normal 3 4 2 2 7 2 2" xfId="12717"/>
    <cellStyle name="Normal 3 4 2 2 7 3" xfId="9119"/>
    <cellStyle name="Normal 3 4 2 2 8" xfId="3689"/>
    <cellStyle name="Normal 3 4 2 2 8 2" xfId="7287"/>
    <cellStyle name="Normal 3 4 2 2 8 2 2" xfId="14483"/>
    <cellStyle name="Normal 3 4 2 2 8 3" xfId="10885"/>
    <cellStyle name="Normal 3 4 2 2 9" xfId="3769"/>
    <cellStyle name="Normal 3 4 2 2 9 2" xfId="10965"/>
    <cellStyle name="Normal 3 4 2 3" xfId="97"/>
    <cellStyle name="Normal 3 4 2 3 10" xfId="7389"/>
    <cellStyle name="Normal 3 4 2 3 11" xfId="184"/>
    <cellStyle name="Normal 3 4 2 3 2" xfId="269"/>
    <cellStyle name="Normal 3 4 2 3 2 2" xfId="416"/>
    <cellStyle name="Normal 3 4 2 3 2 2 2" xfId="708"/>
    <cellStyle name="Normal 3 4 2 3 2 2 2 2" xfId="1587"/>
    <cellStyle name="Normal 3 4 2 3 2 2 2 2 2" xfId="3339"/>
    <cellStyle name="Normal 3 4 2 3 2 2 2 2 2 2" xfId="6937"/>
    <cellStyle name="Normal 3 4 2 3 2 2 2 2 2 2 2" xfId="14133"/>
    <cellStyle name="Normal 3 4 2 3 2 2 2 2 2 3" xfId="10535"/>
    <cellStyle name="Normal 3 4 2 3 2 2 2 2 3" xfId="5185"/>
    <cellStyle name="Normal 3 4 2 3 2 2 2 2 3 2" xfId="12381"/>
    <cellStyle name="Normal 3 4 2 3 2 2 2 2 4" xfId="8783"/>
    <cellStyle name="Normal 3 4 2 3 2 2 2 3" xfId="2463"/>
    <cellStyle name="Normal 3 4 2 3 2 2 2 3 2" xfId="6061"/>
    <cellStyle name="Normal 3 4 2 3 2 2 2 3 2 2" xfId="13257"/>
    <cellStyle name="Normal 3 4 2 3 2 2 2 3 3" xfId="9659"/>
    <cellStyle name="Normal 3 4 2 3 2 2 2 4" xfId="4309"/>
    <cellStyle name="Normal 3 4 2 3 2 2 2 4 2" xfId="11505"/>
    <cellStyle name="Normal 3 4 2 3 2 2 2 5" xfId="7907"/>
    <cellStyle name="Normal 3 4 2 3 2 2 3" xfId="1003"/>
    <cellStyle name="Normal 3 4 2 3 2 2 3 2" xfId="1879"/>
    <cellStyle name="Normal 3 4 2 3 2 2 3 2 2" xfId="3631"/>
    <cellStyle name="Normal 3 4 2 3 2 2 3 2 2 2" xfId="7229"/>
    <cellStyle name="Normal 3 4 2 3 2 2 3 2 2 2 2" xfId="14425"/>
    <cellStyle name="Normal 3 4 2 3 2 2 3 2 2 3" xfId="10827"/>
    <cellStyle name="Normal 3 4 2 3 2 2 3 2 3" xfId="5477"/>
    <cellStyle name="Normal 3 4 2 3 2 2 3 2 3 2" xfId="12673"/>
    <cellStyle name="Normal 3 4 2 3 2 2 3 2 4" xfId="9075"/>
    <cellStyle name="Normal 3 4 2 3 2 2 3 3" xfId="2755"/>
    <cellStyle name="Normal 3 4 2 3 2 2 3 3 2" xfId="6353"/>
    <cellStyle name="Normal 3 4 2 3 2 2 3 3 2 2" xfId="13549"/>
    <cellStyle name="Normal 3 4 2 3 2 2 3 3 3" xfId="9951"/>
    <cellStyle name="Normal 3 4 2 3 2 2 3 4" xfId="4601"/>
    <cellStyle name="Normal 3 4 2 3 2 2 3 4 2" xfId="11797"/>
    <cellStyle name="Normal 3 4 2 3 2 2 3 5" xfId="8199"/>
    <cellStyle name="Normal 3 4 2 3 2 2 4" xfId="1295"/>
    <cellStyle name="Normal 3 4 2 3 2 2 4 2" xfId="3047"/>
    <cellStyle name="Normal 3 4 2 3 2 2 4 2 2" xfId="6645"/>
    <cellStyle name="Normal 3 4 2 3 2 2 4 2 2 2" xfId="13841"/>
    <cellStyle name="Normal 3 4 2 3 2 2 4 2 3" xfId="10243"/>
    <cellStyle name="Normal 3 4 2 3 2 2 4 3" xfId="4893"/>
    <cellStyle name="Normal 3 4 2 3 2 2 4 3 2" xfId="12089"/>
    <cellStyle name="Normal 3 4 2 3 2 2 4 4" xfId="8491"/>
    <cellStyle name="Normal 3 4 2 3 2 2 5" xfId="2171"/>
    <cellStyle name="Normal 3 4 2 3 2 2 5 2" xfId="5769"/>
    <cellStyle name="Normal 3 4 2 3 2 2 5 2 2" xfId="12965"/>
    <cellStyle name="Normal 3 4 2 3 2 2 5 3" xfId="9367"/>
    <cellStyle name="Normal 3 4 2 3 2 2 6" xfId="4017"/>
    <cellStyle name="Normal 3 4 2 3 2 2 6 2" xfId="11213"/>
    <cellStyle name="Normal 3 4 2 3 2 2 7" xfId="7615"/>
    <cellStyle name="Normal 3 4 2 3 2 3" xfId="562"/>
    <cellStyle name="Normal 3 4 2 3 2 3 2" xfId="1441"/>
    <cellStyle name="Normal 3 4 2 3 2 3 2 2" xfId="3193"/>
    <cellStyle name="Normal 3 4 2 3 2 3 2 2 2" xfId="6791"/>
    <cellStyle name="Normal 3 4 2 3 2 3 2 2 2 2" xfId="13987"/>
    <cellStyle name="Normal 3 4 2 3 2 3 2 2 3" xfId="10389"/>
    <cellStyle name="Normal 3 4 2 3 2 3 2 3" xfId="5039"/>
    <cellStyle name="Normal 3 4 2 3 2 3 2 3 2" xfId="12235"/>
    <cellStyle name="Normal 3 4 2 3 2 3 2 4" xfId="8637"/>
    <cellStyle name="Normal 3 4 2 3 2 3 3" xfId="2317"/>
    <cellStyle name="Normal 3 4 2 3 2 3 3 2" xfId="5915"/>
    <cellStyle name="Normal 3 4 2 3 2 3 3 2 2" xfId="13111"/>
    <cellStyle name="Normal 3 4 2 3 2 3 3 3" xfId="9513"/>
    <cellStyle name="Normal 3 4 2 3 2 3 4" xfId="4163"/>
    <cellStyle name="Normal 3 4 2 3 2 3 4 2" xfId="11359"/>
    <cellStyle name="Normal 3 4 2 3 2 3 5" xfId="7761"/>
    <cellStyle name="Normal 3 4 2 3 2 4" xfId="857"/>
    <cellStyle name="Normal 3 4 2 3 2 4 2" xfId="1733"/>
    <cellStyle name="Normal 3 4 2 3 2 4 2 2" xfId="3485"/>
    <cellStyle name="Normal 3 4 2 3 2 4 2 2 2" xfId="7083"/>
    <cellStyle name="Normal 3 4 2 3 2 4 2 2 2 2" xfId="14279"/>
    <cellStyle name="Normal 3 4 2 3 2 4 2 2 3" xfId="10681"/>
    <cellStyle name="Normal 3 4 2 3 2 4 2 3" xfId="5331"/>
    <cellStyle name="Normal 3 4 2 3 2 4 2 3 2" xfId="12527"/>
    <cellStyle name="Normal 3 4 2 3 2 4 2 4" xfId="8929"/>
    <cellStyle name="Normal 3 4 2 3 2 4 3" xfId="2609"/>
    <cellStyle name="Normal 3 4 2 3 2 4 3 2" xfId="6207"/>
    <cellStyle name="Normal 3 4 2 3 2 4 3 2 2" xfId="13403"/>
    <cellStyle name="Normal 3 4 2 3 2 4 3 3" xfId="9805"/>
    <cellStyle name="Normal 3 4 2 3 2 4 4" xfId="4455"/>
    <cellStyle name="Normal 3 4 2 3 2 4 4 2" xfId="11651"/>
    <cellStyle name="Normal 3 4 2 3 2 4 5" xfId="8053"/>
    <cellStyle name="Normal 3 4 2 3 2 5" xfId="1149"/>
    <cellStyle name="Normal 3 4 2 3 2 5 2" xfId="2901"/>
    <cellStyle name="Normal 3 4 2 3 2 5 2 2" xfId="6499"/>
    <cellStyle name="Normal 3 4 2 3 2 5 2 2 2" xfId="13695"/>
    <cellStyle name="Normal 3 4 2 3 2 5 2 3" xfId="10097"/>
    <cellStyle name="Normal 3 4 2 3 2 5 3" xfId="4747"/>
    <cellStyle name="Normal 3 4 2 3 2 5 3 2" xfId="11943"/>
    <cellStyle name="Normal 3 4 2 3 2 5 4" xfId="8345"/>
    <cellStyle name="Normal 3 4 2 3 2 6" xfId="2025"/>
    <cellStyle name="Normal 3 4 2 3 2 6 2" xfId="5623"/>
    <cellStyle name="Normal 3 4 2 3 2 6 2 2" xfId="12819"/>
    <cellStyle name="Normal 3 4 2 3 2 6 3" xfId="9221"/>
    <cellStyle name="Normal 3 4 2 3 2 7" xfId="3871"/>
    <cellStyle name="Normal 3 4 2 3 2 7 2" xfId="11067"/>
    <cellStyle name="Normal 3 4 2 3 2 8" xfId="7469"/>
    <cellStyle name="Normal 3 4 2 3 3" xfId="336"/>
    <cellStyle name="Normal 3 4 2 3 3 2" xfId="628"/>
    <cellStyle name="Normal 3 4 2 3 3 2 2" xfId="1507"/>
    <cellStyle name="Normal 3 4 2 3 3 2 2 2" xfId="3259"/>
    <cellStyle name="Normal 3 4 2 3 3 2 2 2 2" xfId="6857"/>
    <cellStyle name="Normal 3 4 2 3 3 2 2 2 2 2" xfId="14053"/>
    <cellStyle name="Normal 3 4 2 3 3 2 2 2 3" xfId="10455"/>
    <cellStyle name="Normal 3 4 2 3 3 2 2 3" xfId="5105"/>
    <cellStyle name="Normal 3 4 2 3 3 2 2 3 2" xfId="12301"/>
    <cellStyle name="Normal 3 4 2 3 3 2 2 4" xfId="8703"/>
    <cellStyle name="Normal 3 4 2 3 3 2 3" xfId="2383"/>
    <cellStyle name="Normal 3 4 2 3 3 2 3 2" xfId="5981"/>
    <cellStyle name="Normal 3 4 2 3 3 2 3 2 2" xfId="13177"/>
    <cellStyle name="Normal 3 4 2 3 3 2 3 3" xfId="9579"/>
    <cellStyle name="Normal 3 4 2 3 3 2 4" xfId="4229"/>
    <cellStyle name="Normal 3 4 2 3 3 2 4 2" xfId="11425"/>
    <cellStyle name="Normal 3 4 2 3 3 2 5" xfId="7827"/>
    <cellStyle name="Normal 3 4 2 3 3 3" xfId="923"/>
    <cellStyle name="Normal 3 4 2 3 3 3 2" xfId="1799"/>
    <cellStyle name="Normal 3 4 2 3 3 3 2 2" xfId="3551"/>
    <cellStyle name="Normal 3 4 2 3 3 3 2 2 2" xfId="7149"/>
    <cellStyle name="Normal 3 4 2 3 3 3 2 2 2 2" xfId="14345"/>
    <cellStyle name="Normal 3 4 2 3 3 3 2 2 3" xfId="10747"/>
    <cellStyle name="Normal 3 4 2 3 3 3 2 3" xfId="5397"/>
    <cellStyle name="Normal 3 4 2 3 3 3 2 3 2" xfId="12593"/>
    <cellStyle name="Normal 3 4 2 3 3 3 2 4" xfId="8995"/>
    <cellStyle name="Normal 3 4 2 3 3 3 3" xfId="2675"/>
    <cellStyle name="Normal 3 4 2 3 3 3 3 2" xfId="6273"/>
    <cellStyle name="Normal 3 4 2 3 3 3 3 2 2" xfId="13469"/>
    <cellStyle name="Normal 3 4 2 3 3 3 3 3" xfId="9871"/>
    <cellStyle name="Normal 3 4 2 3 3 3 4" xfId="4521"/>
    <cellStyle name="Normal 3 4 2 3 3 3 4 2" xfId="11717"/>
    <cellStyle name="Normal 3 4 2 3 3 3 5" xfId="8119"/>
    <cellStyle name="Normal 3 4 2 3 3 4" xfId="1215"/>
    <cellStyle name="Normal 3 4 2 3 3 4 2" xfId="2967"/>
    <cellStyle name="Normal 3 4 2 3 3 4 2 2" xfId="6565"/>
    <cellStyle name="Normal 3 4 2 3 3 4 2 2 2" xfId="13761"/>
    <cellStyle name="Normal 3 4 2 3 3 4 2 3" xfId="10163"/>
    <cellStyle name="Normal 3 4 2 3 3 4 3" xfId="4813"/>
    <cellStyle name="Normal 3 4 2 3 3 4 3 2" xfId="12009"/>
    <cellStyle name="Normal 3 4 2 3 3 4 4" xfId="8411"/>
    <cellStyle name="Normal 3 4 2 3 3 5" xfId="2091"/>
    <cellStyle name="Normal 3 4 2 3 3 5 2" xfId="5689"/>
    <cellStyle name="Normal 3 4 2 3 3 5 2 2" xfId="12885"/>
    <cellStyle name="Normal 3 4 2 3 3 5 3" xfId="9287"/>
    <cellStyle name="Normal 3 4 2 3 3 6" xfId="3937"/>
    <cellStyle name="Normal 3 4 2 3 3 6 2" xfId="11133"/>
    <cellStyle name="Normal 3 4 2 3 3 7" xfId="7535"/>
    <cellStyle name="Normal 3 4 2 3 4" xfId="482"/>
    <cellStyle name="Normal 3 4 2 3 4 2" xfId="1361"/>
    <cellStyle name="Normal 3 4 2 3 4 2 2" xfId="3113"/>
    <cellStyle name="Normal 3 4 2 3 4 2 2 2" xfId="6711"/>
    <cellStyle name="Normal 3 4 2 3 4 2 2 2 2" xfId="13907"/>
    <cellStyle name="Normal 3 4 2 3 4 2 2 3" xfId="10309"/>
    <cellStyle name="Normal 3 4 2 3 4 2 3" xfId="4959"/>
    <cellStyle name="Normal 3 4 2 3 4 2 3 2" xfId="12155"/>
    <cellStyle name="Normal 3 4 2 3 4 2 4" xfId="8557"/>
    <cellStyle name="Normal 3 4 2 3 4 3" xfId="2237"/>
    <cellStyle name="Normal 3 4 2 3 4 3 2" xfId="5835"/>
    <cellStyle name="Normal 3 4 2 3 4 3 2 2" xfId="13031"/>
    <cellStyle name="Normal 3 4 2 3 4 3 3" xfId="9433"/>
    <cellStyle name="Normal 3 4 2 3 4 4" xfId="4083"/>
    <cellStyle name="Normal 3 4 2 3 4 4 2" xfId="11279"/>
    <cellStyle name="Normal 3 4 2 3 4 5" xfId="7681"/>
    <cellStyle name="Normal 3 4 2 3 5" xfId="777"/>
    <cellStyle name="Normal 3 4 2 3 5 2" xfId="1653"/>
    <cellStyle name="Normal 3 4 2 3 5 2 2" xfId="3405"/>
    <cellStyle name="Normal 3 4 2 3 5 2 2 2" xfId="7003"/>
    <cellStyle name="Normal 3 4 2 3 5 2 2 2 2" xfId="14199"/>
    <cellStyle name="Normal 3 4 2 3 5 2 2 3" xfId="10601"/>
    <cellStyle name="Normal 3 4 2 3 5 2 3" xfId="5251"/>
    <cellStyle name="Normal 3 4 2 3 5 2 3 2" xfId="12447"/>
    <cellStyle name="Normal 3 4 2 3 5 2 4" xfId="8849"/>
    <cellStyle name="Normal 3 4 2 3 5 3" xfId="2529"/>
    <cellStyle name="Normal 3 4 2 3 5 3 2" xfId="6127"/>
    <cellStyle name="Normal 3 4 2 3 5 3 2 2" xfId="13323"/>
    <cellStyle name="Normal 3 4 2 3 5 3 3" xfId="9725"/>
    <cellStyle name="Normal 3 4 2 3 5 4" xfId="4375"/>
    <cellStyle name="Normal 3 4 2 3 5 4 2" xfId="11571"/>
    <cellStyle name="Normal 3 4 2 3 5 5" xfId="7973"/>
    <cellStyle name="Normal 3 4 2 3 6" xfId="1069"/>
    <cellStyle name="Normal 3 4 2 3 6 2" xfId="2821"/>
    <cellStyle name="Normal 3 4 2 3 6 2 2" xfId="6419"/>
    <cellStyle name="Normal 3 4 2 3 6 2 2 2" xfId="13615"/>
    <cellStyle name="Normal 3 4 2 3 6 2 3" xfId="10017"/>
    <cellStyle name="Normal 3 4 2 3 6 3" xfId="4667"/>
    <cellStyle name="Normal 3 4 2 3 6 3 2" xfId="11863"/>
    <cellStyle name="Normal 3 4 2 3 6 4" xfId="8265"/>
    <cellStyle name="Normal 3 4 2 3 7" xfId="1945"/>
    <cellStyle name="Normal 3 4 2 3 7 2" xfId="5543"/>
    <cellStyle name="Normal 3 4 2 3 7 2 2" xfId="12739"/>
    <cellStyle name="Normal 3 4 2 3 7 3" xfId="9141"/>
    <cellStyle name="Normal 3 4 2 3 8" xfId="3711"/>
    <cellStyle name="Normal 3 4 2 3 8 2" xfId="7309"/>
    <cellStyle name="Normal 3 4 2 3 8 2 2" xfId="14505"/>
    <cellStyle name="Normal 3 4 2 3 8 3" xfId="10907"/>
    <cellStyle name="Normal 3 4 2 3 9" xfId="3791"/>
    <cellStyle name="Normal 3 4 2 3 9 2" xfId="10987"/>
    <cellStyle name="Normal 3 4 2 4" xfId="114"/>
    <cellStyle name="Normal 3 4 2 4 10" xfId="200"/>
    <cellStyle name="Normal 3 4 2 4 2" xfId="350"/>
    <cellStyle name="Normal 3 4 2 4 2 2" xfId="642"/>
    <cellStyle name="Normal 3 4 2 4 2 2 2" xfId="1521"/>
    <cellStyle name="Normal 3 4 2 4 2 2 2 2" xfId="3273"/>
    <cellStyle name="Normal 3 4 2 4 2 2 2 2 2" xfId="6871"/>
    <cellStyle name="Normal 3 4 2 4 2 2 2 2 2 2" xfId="14067"/>
    <cellStyle name="Normal 3 4 2 4 2 2 2 2 3" xfId="10469"/>
    <cellStyle name="Normal 3 4 2 4 2 2 2 3" xfId="5119"/>
    <cellStyle name="Normal 3 4 2 4 2 2 2 3 2" xfId="12315"/>
    <cellStyle name="Normal 3 4 2 4 2 2 2 4" xfId="8717"/>
    <cellStyle name="Normal 3 4 2 4 2 2 3" xfId="2397"/>
    <cellStyle name="Normal 3 4 2 4 2 2 3 2" xfId="5995"/>
    <cellStyle name="Normal 3 4 2 4 2 2 3 2 2" xfId="13191"/>
    <cellStyle name="Normal 3 4 2 4 2 2 3 3" xfId="9593"/>
    <cellStyle name="Normal 3 4 2 4 2 2 4" xfId="4243"/>
    <cellStyle name="Normal 3 4 2 4 2 2 4 2" xfId="11439"/>
    <cellStyle name="Normal 3 4 2 4 2 2 5" xfId="7841"/>
    <cellStyle name="Normal 3 4 2 4 2 3" xfId="937"/>
    <cellStyle name="Normal 3 4 2 4 2 3 2" xfId="1813"/>
    <cellStyle name="Normal 3 4 2 4 2 3 2 2" xfId="3565"/>
    <cellStyle name="Normal 3 4 2 4 2 3 2 2 2" xfId="7163"/>
    <cellStyle name="Normal 3 4 2 4 2 3 2 2 2 2" xfId="14359"/>
    <cellStyle name="Normal 3 4 2 4 2 3 2 2 3" xfId="10761"/>
    <cellStyle name="Normal 3 4 2 4 2 3 2 3" xfId="5411"/>
    <cellStyle name="Normal 3 4 2 4 2 3 2 3 2" xfId="12607"/>
    <cellStyle name="Normal 3 4 2 4 2 3 2 4" xfId="9009"/>
    <cellStyle name="Normal 3 4 2 4 2 3 3" xfId="2689"/>
    <cellStyle name="Normal 3 4 2 4 2 3 3 2" xfId="6287"/>
    <cellStyle name="Normal 3 4 2 4 2 3 3 2 2" xfId="13483"/>
    <cellStyle name="Normal 3 4 2 4 2 3 3 3" xfId="9885"/>
    <cellStyle name="Normal 3 4 2 4 2 3 4" xfId="4535"/>
    <cellStyle name="Normal 3 4 2 4 2 3 4 2" xfId="11731"/>
    <cellStyle name="Normal 3 4 2 4 2 3 5" xfId="8133"/>
    <cellStyle name="Normal 3 4 2 4 2 4" xfId="1229"/>
    <cellStyle name="Normal 3 4 2 4 2 4 2" xfId="2981"/>
    <cellStyle name="Normal 3 4 2 4 2 4 2 2" xfId="6579"/>
    <cellStyle name="Normal 3 4 2 4 2 4 2 2 2" xfId="13775"/>
    <cellStyle name="Normal 3 4 2 4 2 4 2 3" xfId="10177"/>
    <cellStyle name="Normal 3 4 2 4 2 4 3" xfId="4827"/>
    <cellStyle name="Normal 3 4 2 4 2 4 3 2" xfId="12023"/>
    <cellStyle name="Normal 3 4 2 4 2 4 4" xfId="8425"/>
    <cellStyle name="Normal 3 4 2 4 2 5" xfId="2105"/>
    <cellStyle name="Normal 3 4 2 4 2 5 2" xfId="5703"/>
    <cellStyle name="Normal 3 4 2 4 2 5 2 2" xfId="12899"/>
    <cellStyle name="Normal 3 4 2 4 2 5 3" xfId="9301"/>
    <cellStyle name="Normal 3 4 2 4 2 6" xfId="3951"/>
    <cellStyle name="Normal 3 4 2 4 2 6 2" xfId="11147"/>
    <cellStyle name="Normal 3 4 2 4 2 7" xfId="7549"/>
    <cellStyle name="Normal 3 4 2 4 3" xfId="496"/>
    <cellStyle name="Normal 3 4 2 4 3 2" xfId="1375"/>
    <cellStyle name="Normal 3 4 2 4 3 2 2" xfId="3127"/>
    <cellStyle name="Normal 3 4 2 4 3 2 2 2" xfId="6725"/>
    <cellStyle name="Normal 3 4 2 4 3 2 2 2 2" xfId="13921"/>
    <cellStyle name="Normal 3 4 2 4 3 2 2 3" xfId="10323"/>
    <cellStyle name="Normal 3 4 2 4 3 2 3" xfId="4973"/>
    <cellStyle name="Normal 3 4 2 4 3 2 3 2" xfId="12169"/>
    <cellStyle name="Normal 3 4 2 4 3 2 4" xfId="8571"/>
    <cellStyle name="Normal 3 4 2 4 3 3" xfId="2251"/>
    <cellStyle name="Normal 3 4 2 4 3 3 2" xfId="5849"/>
    <cellStyle name="Normal 3 4 2 4 3 3 2 2" xfId="13045"/>
    <cellStyle name="Normal 3 4 2 4 3 3 3" xfId="9447"/>
    <cellStyle name="Normal 3 4 2 4 3 4" xfId="4097"/>
    <cellStyle name="Normal 3 4 2 4 3 4 2" xfId="11293"/>
    <cellStyle name="Normal 3 4 2 4 3 5" xfId="7695"/>
    <cellStyle name="Normal 3 4 2 4 4" xfId="791"/>
    <cellStyle name="Normal 3 4 2 4 4 2" xfId="1667"/>
    <cellStyle name="Normal 3 4 2 4 4 2 2" xfId="3419"/>
    <cellStyle name="Normal 3 4 2 4 4 2 2 2" xfId="7017"/>
    <cellStyle name="Normal 3 4 2 4 4 2 2 2 2" xfId="14213"/>
    <cellStyle name="Normal 3 4 2 4 4 2 2 3" xfId="10615"/>
    <cellStyle name="Normal 3 4 2 4 4 2 3" xfId="5265"/>
    <cellStyle name="Normal 3 4 2 4 4 2 3 2" xfId="12461"/>
    <cellStyle name="Normal 3 4 2 4 4 2 4" xfId="8863"/>
    <cellStyle name="Normal 3 4 2 4 4 3" xfId="2543"/>
    <cellStyle name="Normal 3 4 2 4 4 3 2" xfId="6141"/>
    <cellStyle name="Normal 3 4 2 4 4 3 2 2" xfId="13337"/>
    <cellStyle name="Normal 3 4 2 4 4 3 3" xfId="9739"/>
    <cellStyle name="Normal 3 4 2 4 4 4" xfId="4389"/>
    <cellStyle name="Normal 3 4 2 4 4 4 2" xfId="11585"/>
    <cellStyle name="Normal 3 4 2 4 4 5" xfId="7987"/>
    <cellStyle name="Normal 3 4 2 4 5" xfId="1083"/>
    <cellStyle name="Normal 3 4 2 4 5 2" xfId="2835"/>
    <cellStyle name="Normal 3 4 2 4 5 2 2" xfId="6433"/>
    <cellStyle name="Normal 3 4 2 4 5 2 2 2" xfId="13629"/>
    <cellStyle name="Normal 3 4 2 4 5 2 3" xfId="10031"/>
    <cellStyle name="Normal 3 4 2 4 5 3" xfId="4681"/>
    <cellStyle name="Normal 3 4 2 4 5 3 2" xfId="11877"/>
    <cellStyle name="Normal 3 4 2 4 5 4" xfId="8279"/>
    <cellStyle name="Normal 3 4 2 4 6" xfId="1959"/>
    <cellStyle name="Normal 3 4 2 4 6 2" xfId="5557"/>
    <cellStyle name="Normal 3 4 2 4 6 2 2" xfId="12753"/>
    <cellStyle name="Normal 3 4 2 4 6 3" xfId="9155"/>
    <cellStyle name="Normal 3 4 2 4 7" xfId="3725"/>
    <cellStyle name="Normal 3 4 2 4 7 2" xfId="7323"/>
    <cellStyle name="Normal 3 4 2 4 7 2 2" xfId="14519"/>
    <cellStyle name="Normal 3 4 2 4 7 3" xfId="10921"/>
    <cellStyle name="Normal 3 4 2 4 8" xfId="3805"/>
    <cellStyle name="Normal 3 4 2 4 8 2" xfId="11001"/>
    <cellStyle name="Normal 3 4 2 4 9" xfId="7403"/>
    <cellStyle name="Normal 3 4 2 5" xfId="52"/>
    <cellStyle name="Normal 3 4 2 5 10" xfId="224"/>
    <cellStyle name="Normal 3 4 2 5 2" xfId="372"/>
    <cellStyle name="Normal 3 4 2 5 2 2" xfId="664"/>
    <cellStyle name="Normal 3 4 2 5 2 2 2" xfId="1543"/>
    <cellStyle name="Normal 3 4 2 5 2 2 2 2" xfId="3295"/>
    <cellStyle name="Normal 3 4 2 5 2 2 2 2 2" xfId="6893"/>
    <cellStyle name="Normal 3 4 2 5 2 2 2 2 2 2" xfId="14089"/>
    <cellStyle name="Normal 3 4 2 5 2 2 2 2 3" xfId="10491"/>
    <cellStyle name="Normal 3 4 2 5 2 2 2 3" xfId="5141"/>
    <cellStyle name="Normal 3 4 2 5 2 2 2 3 2" xfId="12337"/>
    <cellStyle name="Normal 3 4 2 5 2 2 2 4" xfId="8739"/>
    <cellStyle name="Normal 3 4 2 5 2 2 3" xfId="2419"/>
    <cellStyle name="Normal 3 4 2 5 2 2 3 2" xfId="6017"/>
    <cellStyle name="Normal 3 4 2 5 2 2 3 2 2" xfId="13213"/>
    <cellStyle name="Normal 3 4 2 5 2 2 3 3" xfId="9615"/>
    <cellStyle name="Normal 3 4 2 5 2 2 4" xfId="4265"/>
    <cellStyle name="Normal 3 4 2 5 2 2 4 2" xfId="11461"/>
    <cellStyle name="Normal 3 4 2 5 2 2 5" xfId="7863"/>
    <cellStyle name="Normal 3 4 2 5 2 3" xfId="959"/>
    <cellStyle name="Normal 3 4 2 5 2 3 2" xfId="1835"/>
    <cellStyle name="Normal 3 4 2 5 2 3 2 2" xfId="3587"/>
    <cellStyle name="Normal 3 4 2 5 2 3 2 2 2" xfId="7185"/>
    <cellStyle name="Normal 3 4 2 5 2 3 2 2 2 2" xfId="14381"/>
    <cellStyle name="Normal 3 4 2 5 2 3 2 2 3" xfId="10783"/>
    <cellStyle name="Normal 3 4 2 5 2 3 2 3" xfId="5433"/>
    <cellStyle name="Normal 3 4 2 5 2 3 2 3 2" xfId="12629"/>
    <cellStyle name="Normal 3 4 2 5 2 3 2 4" xfId="9031"/>
    <cellStyle name="Normal 3 4 2 5 2 3 3" xfId="2711"/>
    <cellStyle name="Normal 3 4 2 5 2 3 3 2" xfId="6309"/>
    <cellStyle name="Normal 3 4 2 5 2 3 3 2 2" xfId="13505"/>
    <cellStyle name="Normal 3 4 2 5 2 3 3 3" xfId="9907"/>
    <cellStyle name="Normal 3 4 2 5 2 3 4" xfId="4557"/>
    <cellStyle name="Normal 3 4 2 5 2 3 4 2" xfId="11753"/>
    <cellStyle name="Normal 3 4 2 5 2 3 5" xfId="8155"/>
    <cellStyle name="Normal 3 4 2 5 2 4" xfId="1251"/>
    <cellStyle name="Normal 3 4 2 5 2 4 2" xfId="3003"/>
    <cellStyle name="Normal 3 4 2 5 2 4 2 2" xfId="6601"/>
    <cellStyle name="Normal 3 4 2 5 2 4 2 2 2" xfId="13797"/>
    <cellStyle name="Normal 3 4 2 5 2 4 2 3" xfId="10199"/>
    <cellStyle name="Normal 3 4 2 5 2 4 3" xfId="4849"/>
    <cellStyle name="Normal 3 4 2 5 2 4 3 2" xfId="12045"/>
    <cellStyle name="Normal 3 4 2 5 2 4 4" xfId="8447"/>
    <cellStyle name="Normal 3 4 2 5 2 5" xfId="2127"/>
    <cellStyle name="Normal 3 4 2 5 2 5 2" xfId="5725"/>
    <cellStyle name="Normal 3 4 2 5 2 5 2 2" xfId="12921"/>
    <cellStyle name="Normal 3 4 2 5 2 5 3" xfId="9323"/>
    <cellStyle name="Normal 3 4 2 5 2 6" xfId="3973"/>
    <cellStyle name="Normal 3 4 2 5 2 6 2" xfId="11169"/>
    <cellStyle name="Normal 3 4 2 5 2 7" xfId="7571"/>
    <cellStyle name="Normal 3 4 2 5 3" xfId="518"/>
    <cellStyle name="Normal 3 4 2 5 3 2" xfId="1397"/>
    <cellStyle name="Normal 3 4 2 5 3 2 2" xfId="3149"/>
    <cellStyle name="Normal 3 4 2 5 3 2 2 2" xfId="6747"/>
    <cellStyle name="Normal 3 4 2 5 3 2 2 2 2" xfId="13943"/>
    <cellStyle name="Normal 3 4 2 5 3 2 2 3" xfId="10345"/>
    <cellStyle name="Normal 3 4 2 5 3 2 3" xfId="4995"/>
    <cellStyle name="Normal 3 4 2 5 3 2 3 2" xfId="12191"/>
    <cellStyle name="Normal 3 4 2 5 3 2 4" xfId="8593"/>
    <cellStyle name="Normal 3 4 2 5 3 3" xfId="2273"/>
    <cellStyle name="Normal 3 4 2 5 3 3 2" xfId="5871"/>
    <cellStyle name="Normal 3 4 2 5 3 3 2 2" xfId="13067"/>
    <cellStyle name="Normal 3 4 2 5 3 3 3" xfId="9469"/>
    <cellStyle name="Normal 3 4 2 5 3 4" xfId="4119"/>
    <cellStyle name="Normal 3 4 2 5 3 4 2" xfId="11315"/>
    <cellStyle name="Normal 3 4 2 5 3 5" xfId="7717"/>
    <cellStyle name="Normal 3 4 2 5 4" xfId="813"/>
    <cellStyle name="Normal 3 4 2 5 4 2" xfId="1689"/>
    <cellStyle name="Normal 3 4 2 5 4 2 2" xfId="3441"/>
    <cellStyle name="Normal 3 4 2 5 4 2 2 2" xfId="7039"/>
    <cellStyle name="Normal 3 4 2 5 4 2 2 2 2" xfId="14235"/>
    <cellStyle name="Normal 3 4 2 5 4 2 2 3" xfId="10637"/>
    <cellStyle name="Normal 3 4 2 5 4 2 3" xfId="5287"/>
    <cellStyle name="Normal 3 4 2 5 4 2 3 2" xfId="12483"/>
    <cellStyle name="Normal 3 4 2 5 4 2 4" xfId="8885"/>
    <cellStyle name="Normal 3 4 2 5 4 3" xfId="2565"/>
    <cellStyle name="Normal 3 4 2 5 4 3 2" xfId="6163"/>
    <cellStyle name="Normal 3 4 2 5 4 3 2 2" xfId="13359"/>
    <cellStyle name="Normal 3 4 2 5 4 3 3" xfId="9761"/>
    <cellStyle name="Normal 3 4 2 5 4 4" xfId="4411"/>
    <cellStyle name="Normal 3 4 2 5 4 4 2" xfId="11607"/>
    <cellStyle name="Normal 3 4 2 5 4 5" xfId="8009"/>
    <cellStyle name="Normal 3 4 2 5 5" xfId="1105"/>
    <cellStyle name="Normal 3 4 2 5 5 2" xfId="2857"/>
    <cellStyle name="Normal 3 4 2 5 5 2 2" xfId="6455"/>
    <cellStyle name="Normal 3 4 2 5 5 2 2 2" xfId="13651"/>
    <cellStyle name="Normal 3 4 2 5 5 2 3" xfId="10053"/>
    <cellStyle name="Normal 3 4 2 5 5 3" xfId="4703"/>
    <cellStyle name="Normal 3 4 2 5 5 3 2" xfId="11899"/>
    <cellStyle name="Normal 3 4 2 5 5 4" xfId="8301"/>
    <cellStyle name="Normal 3 4 2 5 6" xfId="1981"/>
    <cellStyle name="Normal 3 4 2 5 6 2" xfId="5579"/>
    <cellStyle name="Normal 3 4 2 5 6 2 2" xfId="12775"/>
    <cellStyle name="Normal 3 4 2 5 6 3" xfId="9177"/>
    <cellStyle name="Normal 3 4 2 5 7" xfId="3667"/>
    <cellStyle name="Normal 3 4 2 5 7 2" xfId="7265"/>
    <cellStyle name="Normal 3 4 2 5 7 2 2" xfId="14461"/>
    <cellStyle name="Normal 3 4 2 5 7 3" xfId="10863"/>
    <cellStyle name="Normal 3 4 2 5 8" xfId="3827"/>
    <cellStyle name="Normal 3 4 2 5 8 2" xfId="11023"/>
    <cellStyle name="Normal 3 4 2 5 9" xfId="7425"/>
    <cellStyle name="Normal 3 4 2 6" xfId="292"/>
    <cellStyle name="Normal 3 4 2 6 2" xfId="584"/>
    <cellStyle name="Normal 3 4 2 6 2 2" xfId="1463"/>
    <cellStyle name="Normal 3 4 2 6 2 2 2" xfId="3215"/>
    <cellStyle name="Normal 3 4 2 6 2 2 2 2" xfId="6813"/>
    <cellStyle name="Normal 3 4 2 6 2 2 2 2 2" xfId="14009"/>
    <cellStyle name="Normal 3 4 2 6 2 2 2 3" xfId="10411"/>
    <cellStyle name="Normal 3 4 2 6 2 2 3" xfId="5061"/>
    <cellStyle name="Normal 3 4 2 6 2 2 3 2" xfId="12257"/>
    <cellStyle name="Normal 3 4 2 6 2 2 4" xfId="8659"/>
    <cellStyle name="Normal 3 4 2 6 2 3" xfId="2339"/>
    <cellStyle name="Normal 3 4 2 6 2 3 2" xfId="5937"/>
    <cellStyle name="Normal 3 4 2 6 2 3 2 2" xfId="13133"/>
    <cellStyle name="Normal 3 4 2 6 2 3 3" xfId="9535"/>
    <cellStyle name="Normal 3 4 2 6 2 4" xfId="4185"/>
    <cellStyle name="Normal 3 4 2 6 2 4 2" xfId="11381"/>
    <cellStyle name="Normal 3 4 2 6 2 5" xfId="7783"/>
    <cellStyle name="Normal 3 4 2 6 3" xfId="879"/>
    <cellStyle name="Normal 3 4 2 6 3 2" xfId="1755"/>
    <cellStyle name="Normal 3 4 2 6 3 2 2" xfId="3507"/>
    <cellStyle name="Normal 3 4 2 6 3 2 2 2" xfId="7105"/>
    <cellStyle name="Normal 3 4 2 6 3 2 2 2 2" xfId="14301"/>
    <cellStyle name="Normal 3 4 2 6 3 2 2 3" xfId="10703"/>
    <cellStyle name="Normal 3 4 2 6 3 2 3" xfId="5353"/>
    <cellStyle name="Normal 3 4 2 6 3 2 3 2" xfId="12549"/>
    <cellStyle name="Normal 3 4 2 6 3 2 4" xfId="8951"/>
    <cellStyle name="Normal 3 4 2 6 3 3" xfId="2631"/>
    <cellStyle name="Normal 3 4 2 6 3 3 2" xfId="6229"/>
    <cellStyle name="Normal 3 4 2 6 3 3 2 2" xfId="13425"/>
    <cellStyle name="Normal 3 4 2 6 3 3 3" xfId="9827"/>
    <cellStyle name="Normal 3 4 2 6 3 4" xfId="4477"/>
    <cellStyle name="Normal 3 4 2 6 3 4 2" xfId="11673"/>
    <cellStyle name="Normal 3 4 2 6 3 5" xfId="8075"/>
    <cellStyle name="Normal 3 4 2 6 4" xfId="1171"/>
    <cellStyle name="Normal 3 4 2 6 4 2" xfId="2923"/>
    <cellStyle name="Normal 3 4 2 6 4 2 2" xfId="6521"/>
    <cellStyle name="Normal 3 4 2 6 4 2 2 2" xfId="13717"/>
    <cellStyle name="Normal 3 4 2 6 4 2 3" xfId="10119"/>
    <cellStyle name="Normal 3 4 2 6 4 3" xfId="4769"/>
    <cellStyle name="Normal 3 4 2 6 4 3 2" xfId="11965"/>
    <cellStyle name="Normal 3 4 2 6 4 4" xfId="8367"/>
    <cellStyle name="Normal 3 4 2 6 5" xfId="2047"/>
    <cellStyle name="Normal 3 4 2 6 5 2" xfId="5645"/>
    <cellStyle name="Normal 3 4 2 6 5 2 2" xfId="12841"/>
    <cellStyle name="Normal 3 4 2 6 5 3" xfId="9243"/>
    <cellStyle name="Normal 3 4 2 6 6" xfId="3893"/>
    <cellStyle name="Normal 3 4 2 6 6 2" xfId="11089"/>
    <cellStyle name="Normal 3 4 2 6 7" xfId="7491"/>
    <cellStyle name="Normal 3 4 2 7" xfId="438"/>
    <cellStyle name="Normal 3 4 2 7 2" xfId="1317"/>
    <cellStyle name="Normal 3 4 2 7 2 2" xfId="3069"/>
    <cellStyle name="Normal 3 4 2 7 2 2 2" xfId="6667"/>
    <cellStyle name="Normal 3 4 2 7 2 2 2 2" xfId="13863"/>
    <cellStyle name="Normal 3 4 2 7 2 2 3" xfId="10265"/>
    <cellStyle name="Normal 3 4 2 7 2 3" xfId="4915"/>
    <cellStyle name="Normal 3 4 2 7 2 3 2" xfId="12111"/>
    <cellStyle name="Normal 3 4 2 7 2 4" xfId="8513"/>
    <cellStyle name="Normal 3 4 2 7 3" xfId="2193"/>
    <cellStyle name="Normal 3 4 2 7 3 2" xfId="5791"/>
    <cellStyle name="Normal 3 4 2 7 3 2 2" xfId="12987"/>
    <cellStyle name="Normal 3 4 2 7 3 3" xfId="9389"/>
    <cellStyle name="Normal 3 4 2 7 4" xfId="4039"/>
    <cellStyle name="Normal 3 4 2 7 4 2" xfId="11235"/>
    <cellStyle name="Normal 3 4 2 7 5" xfId="7637"/>
    <cellStyle name="Normal 3 4 2 8" xfId="733"/>
    <cellStyle name="Normal 3 4 2 8 2" xfId="1609"/>
    <cellStyle name="Normal 3 4 2 8 2 2" xfId="3361"/>
    <cellStyle name="Normal 3 4 2 8 2 2 2" xfId="6959"/>
    <cellStyle name="Normal 3 4 2 8 2 2 2 2" xfId="14155"/>
    <cellStyle name="Normal 3 4 2 8 2 2 3" xfId="10557"/>
    <cellStyle name="Normal 3 4 2 8 2 3" xfId="5207"/>
    <cellStyle name="Normal 3 4 2 8 2 3 2" xfId="12403"/>
    <cellStyle name="Normal 3 4 2 8 2 4" xfId="8805"/>
    <cellStyle name="Normal 3 4 2 8 3" xfId="2485"/>
    <cellStyle name="Normal 3 4 2 8 3 2" xfId="6083"/>
    <cellStyle name="Normal 3 4 2 8 3 2 2" xfId="13279"/>
    <cellStyle name="Normal 3 4 2 8 3 3" xfId="9681"/>
    <cellStyle name="Normal 3 4 2 8 4" xfId="4331"/>
    <cellStyle name="Normal 3 4 2 8 4 2" xfId="11527"/>
    <cellStyle name="Normal 3 4 2 8 5" xfId="7929"/>
    <cellStyle name="Normal 3 4 2 9" xfId="1025"/>
    <cellStyle name="Normal 3 4 2 9 2" xfId="2777"/>
    <cellStyle name="Normal 3 4 2 9 2 2" xfId="6375"/>
    <cellStyle name="Normal 3 4 2 9 2 2 2" xfId="13571"/>
    <cellStyle name="Normal 3 4 2 9 2 3" xfId="9973"/>
    <cellStyle name="Normal 3 4 2 9 3" xfId="4623"/>
    <cellStyle name="Normal 3 4 2 9 3 2" xfId="11819"/>
    <cellStyle name="Normal 3 4 2 9 4" xfId="8221"/>
    <cellStyle name="Normal 3 4 3" xfId="44"/>
    <cellStyle name="Normal 3 4 3 10" xfId="3659"/>
    <cellStyle name="Normal 3 4 3 10 2" xfId="7257"/>
    <cellStyle name="Normal 3 4 3 10 2 2" xfId="14453"/>
    <cellStyle name="Normal 3 4 3 10 3" xfId="10855"/>
    <cellStyle name="Normal 3 4 3 11" xfId="3739"/>
    <cellStyle name="Normal 3 4 3 11 2" xfId="10935"/>
    <cellStyle name="Normal 3 4 3 12" xfId="7337"/>
    <cellStyle name="Normal 3 4 3 13" xfId="131"/>
    <cellStyle name="Normal 3 4 3 2" xfId="66"/>
    <cellStyle name="Normal 3 4 3 2 10" xfId="7359"/>
    <cellStyle name="Normal 3 4 3 2 11" xfId="153"/>
    <cellStyle name="Normal 3 4 3 2 2" xfId="238"/>
    <cellStyle name="Normal 3 4 3 2 2 2" xfId="386"/>
    <cellStyle name="Normal 3 4 3 2 2 2 2" xfId="678"/>
    <cellStyle name="Normal 3 4 3 2 2 2 2 2" xfId="1557"/>
    <cellStyle name="Normal 3 4 3 2 2 2 2 2 2" xfId="3309"/>
    <cellStyle name="Normal 3 4 3 2 2 2 2 2 2 2" xfId="6907"/>
    <cellStyle name="Normal 3 4 3 2 2 2 2 2 2 2 2" xfId="14103"/>
    <cellStyle name="Normal 3 4 3 2 2 2 2 2 2 3" xfId="10505"/>
    <cellStyle name="Normal 3 4 3 2 2 2 2 2 3" xfId="5155"/>
    <cellStyle name="Normal 3 4 3 2 2 2 2 2 3 2" xfId="12351"/>
    <cellStyle name="Normal 3 4 3 2 2 2 2 2 4" xfId="8753"/>
    <cellStyle name="Normal 3 4 3 2 2 2 2 3" xfId="2433"/>
    <cellStyle name="Normal 3 4 3 2 2 2 2 3 2" xfId="6031"/>
    <cellStyle name="Normal 3 4 3 2 2 2 2 3 2 2" xfId="13227"/>
    <cellStyle name="Normal 3 4 3 2 2 2 2 3 3" xfId="9629"/>
    <cellStyle name="Normal 3 4 3 2 2 2 2 4" xfId="4279"/>
    <cellStyle name="Normal 3 4 3 2 2 2 2 4 2" xfId="11475"/>
    <cellStyle name="Normal 3 4 3 2 2 2 2 5" xfId="7877"/>
    <cellStyle name="Normal 3 4 3 2 2 2 3" xfId="973"/>
    <cellStyle name="Normal 3 4 3 2 2 2 3 2" xfId="1849"/>
    <cellStyle name="Normal 3 4 3 2 2 2 3 2 2" xfId="3601"/>
    <cellStyle name="Normal 3 4 3 2 2 2 3 2 2 2" xfId="7199"/>
    <cellStyle name="Normal 3 4 3 2 2 2 3 2 2 2 2" xfId="14395"/>
    <cellStyle name="Normal 3 4 3 2 2 2 3 2 2 3" xfId="10797"/>
    <cellStyle name="Normal 3 4 3 2 2 2 3 2 3" xfId="5447"/>
    <cellStyle name="Normal 3 4 3 2 2 2 3 2 3 2" xfId="12643"/>
    <cellStyle name="Normal 3 4 3 2 2 2 3 2 4" xfId="9045"/>
    <cellStyle name="Normal 3 4 3 2 2 2 3 3" xfId="2725"/>
    <cellStyle name="Normal 3 4 3 2 2 2 3 3 2" xfId="6323"/>
    <cellStyle name="Normal 3 4 3 2 2 2 3 3 2 2" xfId="13519"/>
    <cellStyle name="Normal 3 4 3 2 2 2 3 3 3" xfId="9921"/>
    <cellStyle name="Normal 3 4 3 2 2 2 3 4" xfId="4571"/>
    <cellStyle name="Normal 3 4 3 2 2 2 3 4 2" xfId="11767"/>
    <cellStyle name="Normal 3 4 3 2 2 2 3 5" xfId="8169"/>
    <cellStyle name="Normal 3 4 3 2 2 2 4" xfId="1265"/>
    <cellStyle name="Normal 3 4 3 2 2 2 4 2" xfId="3017"/>
    <cellStyle name="Normal 3 4 3 2 2 2 4 2 2" xfId="6615"/>
    <cellStyle name="Normal 3 4 3 2 2 2 4 2 2 2" xfId="13811"/>
    <cellStyle name="Normal 3 4 3 2 2 2 4 2 3" xfId="10213"/>
    <cellStyle name="Normal 3 4 3 2 2 2 4 3" xfId="4863"/>
    <cellStyle name="Normal 3 4 3 2 2 2 4 3 2" xfId="12059"/>
    <cellStyle name="Normal 3 4 3 2 2 2 4 4" xfId="8461"/>
    <cellStyle name="Normal 3 4 3 2 2 2 5" xfId="2141"/>
    <cellStyle name="Normal 3 4 3 2 2 2 5 2" xfId="5739"/>
    <cellStyle name="Normal 3 4 3 2 2 2 5 2 2" xfId="12935"/>
    <cellStyle name="Normal 3 4 3 2 2 2 5 3" xfId="9337"/>
    <cellStyle name="Normal 3 4 3 2 2 2 6" xfId="3987"/>
    <cellStyle name="Normal 3 4 3 2 2 2 6 2" xfId="11183"/>
    <cellStyle name="Normal 3 4 3 2 2 2 7" xfId="7585"/>
    <cellStyle name="Normal 3 4 3 2 2 3" xfId="532"/>
    <cellStyle name="Normal 3 4 3 2 2 3 2" xfId="1411"/>
    <cellStyle name="Normal 3 4 3 2 2 3 2 2" xfId="3163"/>
    <cellStyle name="Normal 3 4 3 2 2 3 2 2 2" xfId="6761"/>
    <cellStyle name="Normal 3 4 3 2 2 3 2 2 2 2" xfId="13957"/>
    <cellStyle name="Normal 3 4 3 2 2 3 2 2 3" xfId="10359"/>
    <cellStyle name="Normal 3 4 3 2 2 3 2 3" xfId="5009"/>
    <cellStyle name="Normal 3 4 3 2 2 3 2 3 2" xfId="12205"/>
    <cellStyle name="Normal 3 4 3 2 2 3 2 4" xfId="8607"/>
    <cellStyle name="Normal 3 4 3 2 2 3 3" xfId="2287"/>
    <cellStyle name="Normal 3 4 3 2 2 3 3 2" xfId="5885"/>
    <cellStyle name="Normal 3 4 3 2 2 3 3 2 2" xfId="13081"/>
    <cellStyle name="Normal 3 4 3 2 2 3 3 3" xfId="9483"/>
    <cellStyle name="Normal 3 4 3 2 2 3 4" xfId="4133"/>
    <cellStyle name="Normal 3 4 3 2 2 3 4 2" xfId="11329"/>
    <cellStyle name="Normal 3 4 3 2 2 3 5" xfId="7731"/>
    <cellStyle name="Normal 3 4 3 2 2 4" xfId="827"/>
    <cellStyle name="Normal 3 4 3 2 2 4 2" xfId="1703"/>
    <cellStyle name="Normal 3 4 3 2 2 4 2 2" xfId="3455"/>
    <cellStyle name="Normal 3 4 3 2 2 4 2 2 2" xfId="7053"/>
    <cellStyle name="Normal 3 4 3 2 2 4 2 2 2 2" xfId="14249"/>
    <cellStyle name="Normal 3 4 3 2 2 4 2 2 3" xfId="10651"/>
    <cellStyle name="Normal 3 4 3 2 2 4 2 3" xfId="5301"/>
    <cellStyle name="Normal 3 4 3 2 2 4 2 3 2" xfId="12497"/>
    <cellStyle name="Normal 3 4 3 2 2 4 2 4" xfId="8899"/>
    <cellStyle name="Normal 3 4 3 2 2 4 3" xfId="2579"/>
    <cellStyle name="Normal 3 4 3 2 2 4 3 2" xfId="6177"/>
    <cellStyle name="Normal 3 4 3 2 2 4 3 2 2" xfId="13373"/>
    <cellStyle name="Normal 3 4 3 2 2 4 3 3" xfId="9775"/>
    <cellStyle name="Normal 3 4 3 2 2 4 4" xfId="4425"/>
    <cellStyle name="Normal 3 4 3 2 2 4 4 2" xfId="11621"/>
    <cellStyle name="Normal 3 4 3 2 2 4 5" xfId="8023"/>
    <cellStyle name="Normal 3 4 3 2 2 5" xfId="1119"/>
    <cellStyle name="Normal 3 4 3 2 2 5 2" xfId="2871"/>
    <cellStyle name="Normal 3 4 3 2 2 5 2 2" xfId="6469"/>
    <cellStyle name="Normal 3 4 3 2 2 5 2 2 2" xfId="13665"/>
    <cellStyle name="Normal 3 4 3 2 2 5 2 3" xfId="10067"/>
    <cellStyle name="Normal 3 4 3 2 2 5 3" xfId="4717"/>
    <cellStyle name="Normal 3 4 3 2 2 5 3 2" xfId="11913"/>
    <cellStyle name="Normal 3 4 3 2 2 5 4" xfId="8315"/>
    <cellStyle name="Normal 3 4 3 2 2 6" xfId="1995"/>
    <cellStyle name="Normal 3 4 3 2 2 6 2" xfId="5593"/>
    <cellStyle name="Normal 3 4 3 2 2 6 2 2" xfId="12789"/>
    <cellStyle name="Normal 3 4 3 2 2 6 3" xfId="9191"/>
    <cellStyle name="Normal 3 4 3 2 2 7" xfId="3841"/>
    <cellStyle name="Normal 3 4 3 2 2 7 2" xfId="11037"/>
    <cellStyle name="Normal 3 4 3 2 2 8" xfId="7439"/>
    <cellStyle name="Normal 3 4 3 2 3" xfId="306"/>
    <cellStyle name="Normal 3 4 3 2 3 2" xfId="598"/>
    <cellStyle name="Normal 3 4 3 2 3 2 2" xfId="1477"/>
    <cellStyle name="Normal 3 4 3 2 3 2 2 2" xfId="3229"/>
    <cellStyle name="Normal 3 4 3 2 3 2 2 2 2" xfId="6827"/>
    <cellStyle name="Normal 3 4 3 2 3 2 2 2 2 2" xfId="14023"/>
    <cellStyle name="Normal 3 4 3 2 3 2 2 2 3" xfId="10425"/>
    <cellStyle name="Normal 3 4 3 2 3 2 2 3" xfId="5075"/>
    <cellStyle name="Normal 3 4 3 2 3 2 2 3 2" xfId="12271"/>
    <cellStyle name="Normal 3 4 3 2 3 2 2 4" xfId="8673"/>
    <cellStyle name="Normal 3 4 3 2 3 2 3" xfId="2353"/>
    <cellStyle name="Normal 3 4 3 2 3 2 3 2" xfId="5951"/>
    <cellStyle name="Normal 3 4 3 2 3 2 3 2 2" xfId="13147"/>
    <cellStyle name="Normal 3 4 3 2 3 2 3 3" xfId="9549"/>
    <cellStyle name="Normal 3 4 3 2 3 2 4" xfId="4199"/>
    <cellStyle name="Normal 3 4 3 2 3 2 4 2" xfId="11395"/>
    <cellStyle name="Normal 3 4 3 2 3 2 5" xfId="7797"/>
    <cellStyle name="Normal 3 4 3 2 3 3" xfId="893"/>
    <cellStyle name="Normal 3 4 3 2 3 3 2" xfId="1769"/>
    <cellStyle name="Normal 3 4 3 2 3 3 2 2" xfId="3521"/>
    <cellStyle name="Normal 3 4 3 2 3 3 2 2 2" xfId="7119"/>
    <cellStyle name="Normal 3 4 3 2 3 3 2 2 2 2" xfId="14315"/>
    <cellStyle name="Normal 3 4 3 2 3 3 2 2 3" xfId="10717"/>
    <cellStyle name="Normal 3 4 3 2 3 3 2 3" xfId="5367"/>
    <cellStyle name="Normal 3 4 3 2 3 3 2 3 2" xfId="12563"/>
    <cellStyle name="Normal 3 4 3 2 3 3 2 4" xfId="8965"/>
    <cellStyle name="Normal 3 4 3 2 3 3 3" xfId="2645"/>
    <cellStyle name="Normal 3 4 3 2 3 3 3 2" xfId="6243"/>
    <cellStyle name="Normal 3 4 3 2 3 3 3 2 2" xfId="13439"/>
    <cellStyle name="Normal 3 4 3 2 3 3 3 3" xfId="9841"/>
    <cellStyle name="Normal 3 4 3 2 3 3 4" xfId="4491"/>
    <cellStyle name="Normal 3 4 3 2 3 3 4 2" xfId="11687"/>
    <cellStyle name="Normal 3 4 3 2 3 3 5" xfId="8089"/>
    <cellStyle name="Normal 3 4 3 2 3 4" xfId="1185"/>
    <cellStyle name="Normal 3 4 3 2 3 4 2" xfId="2937"/>
    <cellStyle name="Normal 3 4 3 2 3 4 2 2" xfId="6535"/>
    <cellStyle name="Normal 3 4 3 2 3 4 2 2 2" xfId="13731"/>
    <cellStyle name="Normal 3 4 3 2 3 4 2 3" xfId="10133"/>
    <cellStyle name="Normal 3 4 3 2 3 4 3" xfId="4783"/>
    <cellStyle name="Normal 3 4 3 2 3 4 3 2" xfId="11979"/>
    <cellStyle name="Normal 3 4 3 2 3 4 4" xfId="8381"/>
    <cellStyle name="Normal 3 4 3 2 3 5" xfId="2061"/>
    <cellStyle name="Normal 3 4 3 2 3 5 2" xfId="5659"/>
    <cellStyle name="Normal 3 4 3 2 3 5 2 2" xfId="12855"/>
    <cellStyle name="Normal 3 4 3 2 3 5 3" xfId="9257"/>
    <cellStyle name="Normal 3 4 3 2 3 6" xfId="3907"/>
    <cellStyle name="Normal 3 4 3 2 3 6 2" xfId="11103"/>
    <cellStyle name="Normal 3 4 3 2 3 7" xfId="7505"/>
    <cellStyle name="Normal 3 4 3 2 4" xfId="452"/>
    <cellStyle name="Normal 3 4 3 2 4 2" xfId="1331"/>
    <cellStyle name="Normal 3 4 3 2 4 2 2" xfId="3083"/>
    <cellStyle name="Normal 3 4 3 2 4 2 2 2" xfId="6681"/>
    <cellStyle name="Normal 3 4 3 2 4 2 2 2 2" xfId="13877"/>
    <cellStyle name="Normal 3 4 3 2 4 2 2 3" xfId="10279"/>
    <cellStyle name="Normal 3 4 3 2 4 2 3" xfId="4929"/>
    <cellStyle name="Normal 3 4 3 2 4 2 3 2" xfId="12125"/>
    <cellStyle name="Normal 3 4 3 2 4 2 4" xfId="8527"/>
    <cellStyle name="Normal 3 4 3 2 4 3" xfId="2207"/>
    <cellStyle name="Normal 3 4 3 2 4 3 2" xfId="5805"/>
    <cellStyle name="Normal 3 4 3 2 4 3 2 2" xfId="13001"/>
    <cellStyle name="Normal 3 4 3 2 4 3 3" xfId="9403"/>
    <cellStyle name="Normal 3 4 3 2 4 4" xfId="4053"/>
    <cellStyle name="Normal 3 4 3 2 4 4 2" xfId="11249"/>
    <cellStyle name="Normal 3 4 3 2 4 5" xfId="7651"/>
    <cellStyle name="Normal 3 4 3 2 5" xfId="747"/>
    <cellStyle name="Normal 3 4 3 2 5 2" xfId="1623"/>
    <cellStyle name="Normal 3 4 3 2 5 2 2" xfId="3375"/>
    <cellStyle name="Normal 3 4 3 2 5 2 2 2" xfId="6973"/>
    <cellStyle name="Normal 3 4 3 2 5 2 2 2 2" xfId="14169"/>
    <cellStyle name="Normal 3 4 3 2 5 2 2 3" xfId="10571"/>
    <cellStyle name="Normal 3 4 3 2 5 2 3" xfId="5221"/>
    <cellStyle name="Normal 3 4 3 2 5 2 3 2" xfId="12417"/>
    <cellStyle name="Normal 3 4 3 2 5 2 4" xfId="8819"/>
    <cellStyle name="Normal 3 4 3 2 5 3" xfId="2499"/>
    <cellStyle name="Normal 3 4 3 2 5 3 2" xfId="6097"/>
    <cellStyle name="Normal 3 4 3 2 5 3 2 2" xfId="13293"/>
    <cellStyle name="Normal 3 4 3 2 5 3 3" xfId="9695"/>
    <cellStyle name="Normal 3 4 3 2 5 4" xfId="4345"/>
    <cellStyle name="Normal 3 4 3 2 5 4 2" xfId="11541"/>
    <cellStyle name="Normal 3 4 3 2 5 5" xfId="7943"/>
    <cellStyle name="Normal 3 4 3 2 6" xfId="1039"/>
    <cellStyle name="Normal 3 4 3 2 6 2" xfId="2791"/>
    <cellStyle name="Normal 3 4 3 2 6 2 2" xfId="6389"/>
    <cellStyle name="Normal 3 4 3 2 6 2 2 2" xfId="13585"/>
    <cellStyle name="Normal 3 4 3 2 6 2 3" xfId="9987"/>
    <cellStyle name="Normal 3 4 3 2 6 3" xfId="4637"/>
    <cellStyle name="Normal 3 4 3 2 6 3 2" xfId="11833"/>
    <cellStyle name="Normal 3 4 3 2 6 4" xfId="8235"/>
    <cellStyle name="Normal 3 4 3 2 7" xfId="1915"/>
    <cellStyle name="Normal 3 4 3 2 7 2" xfId="5513"/>
    <cellStyle name="Normal 3 4 3 2 7 2 2" xfId="12709"/>
    <cellStyle name="Normal 3 4 3 2 7 3" xfId="9111"/>
    <cellStyle name="Normal 3 4 3 2 8" xfId="3681"/>
    <cellStyle name="Normal 3 4 3 2 8 2" xfId="7279"/>
    <cellStyle name="Normal 3 4 3 2 8 2 2" xfId="14475"/>
    <cellStyle name="Normal 3 4 3 2 8 3" xfId="10877"/>
    <cellStyle name="Normal 3 4 3 2 9" xfId="3761"/>
    <cellStyle name="Normal 3 4 3 2 9 2" xfId="10957"/>
    <cellStyle name="Normal 3 4 3 3" xfId="89"/>
    <cellStyle name="Normal 3 4 3 3 10" xfId="7381"/>
    <cellStyle name="Normal 3 4 3 3 11" xfId="176"/>
    <cellStyle name="Normal 3 4 3 3 2" xfId="261"/>
    <cellStyle name="Normal 3 4 3 3 2 2" xfId="408"/>
    <cellStyle name="Normal 3 4 3 3 2 2 2" xfId="700"/>
    <cellStyle name="Normal 3 4 3 3 2 2 2 2" xfId="1579"/>
    <cellStyle name="Normal 3 4 3 3 2 2 2 2 2" xfId="3331"/>
    <cellStyle name="Normal 3 4 3 3 2 2 2 2 2 2" xfId="6929"/>
    <cellStyle name="Normal 3 4 3 3 2 2 2 2 2 2 2" xfId="14125"/>
    <cellStyle name="Normal 3 4 3 3 2 2 2 2 2 3" xfId="10527"/>
    <cellStyle name="Normal 3 4 3 3 2 2 2 2 3" xfId="5177"/>
    <cellStyle name="Normal 3 4 3 3 2 2 2 2 3 2" xfId="12373"/>
    <cellStyle name="Normal 3 4 3 3 2 2 2 2 4" xfId="8775"/>
    <cellStyle name="Normal 3 4 3 3 2 2 2 3" xfId="2455"/>
    <cellStyle name="Normal 3 4 3 3 2 2 2 3 2" xfId="6053"/>
    <cellStyle name="Normal 3 4 3 3 2 2 2 3 2 2" xfId="13249"/>
    <cellStyle name="Normal 3 4 3 3 2 2 2 3 3" xfId="9651"/>
    <cellStyle name="Normal 3 4 3 3 2 2 2 4" xfId="4301"/>
    <cellStyle name="Normal 3 4 3 3 2 2 2 4 2" xfId="11497"/>
    <cellStyle name="Normal 3 4 3 3 2 2 2 5" xfId="7899"/>
    <cellStyle name="Normal 3 4 3 3 2 2 3" xfId="995"/>
    <cellStyle name="Normal 3 4 3 3 2 2 3 2" xfId="1871"/>
    <cellStyle name="Normal 3 4 3 3 2 2 3 2 2" xfId="3623"/>
    <cellStyle name="Normal 3 4 3 3 2 2 3 2 2 2" xfId="7221"/>
    <cellStyle name="Normal 3 4 3 3 2 2 3 2 2 2 2" xfId="14417"/>
    <cellStyle name="Normal 3 4 3 3 2 2 3 2 2 3" xfId="10819"/>
    <cellStyle name="Normal 3 4 3 3 2 2 3 2 3" xfId="5469"/>
    <cellStyle name="Normal 3 4 3 3 2 2 3 2 3 2" xfId="12665"/>
    <cellStyle name="Normal 3 4 3 3 2 2 3 2 4" xfId="9067"/>
    <cellStyle name="Normal 3 4 3 3 2 2 3 3" xfId="2747"/>
    <cellStyle name="Normal 3 4 3 3 2 2 3 3 2" xfId="6345"/>
    <cellStyle name="Normal 3 4 3 3 2 2 3 3 2 2" xfId="13541"/>
    <cellStyle name="Normal 3 4 3 3 2 2 3 3 3" xfId="9943"/>
    <cellStyle name="Normal 3 4 3 3 2 2 3 4" xfId="4593"/>
    <cellStyle name="Normal 3 4 3 3 2 2 3 4 2" xfId="11789"/>
    <cellStyle name="Normal 3 4 3 3 2 2 3 5" xfId="8191"/>
    <cellStyle name="Normal 3 4 3 3 2 2 4" xfId="1287"/>
    <cellStyle name="Normal 3 4 3 3 2 2 4 2" xfId="3039"/>
    <cellStyle name="Normal 3 4 3 3 2 2 4 2 2" xfId="6637"/>
    <cellStyle name="Normal 3 4 3 3 2 2 4 2 2 2" xfId="13833"/>
    <cellStyle name="Normal 3 4 3 3 2 2 4 2 3" xfId="10235"/>
    <cellStyle name="Normal 3 4 3 3 2 2 4 3" xfId="4885"/>
    <cellStyle name="Normal 3 4 3 3 2 2 4 3 2" xfId="12081"/>
    <cellStyle name="Normal 3 4 3 3 2 2 4 4" xfId="8483"/>
    <cellStyle name="Normal 3 4 3 3 2 2 5" xfId="2163"/>
    <cellStyle name="Normal 3 4 3 3 2 2 5 2" xfId="5761"/>
    <cellStyle name="Normal 3 4 3 3 2 2 5 2 2" xfId="12957"/>
    <cellStyle name="Normal 3 4 3 3 2 2 5 3" xfId="9359"/>
    <cellStyle name="Normal 3 4 3 3 2 2 6" xfId="4009"/>
    <cellStyle name="Normal 3 4 3 3 2 2 6 2" xfId="11205"/>
    <cellStyle name="Normal 3 4 3 3 2 2 7" xfId="7607"/>
    <cellStyle name="Normal 3 4 3 3 2 3" xfId="554"/>
    <cellStyle name="Normal 3 4 3 3 2 3 2" xfId="1433"/>
    <cellStyle name="Normal 3 4 3 3 2 3 2 2" xfId="3185"/>
    <cellStyle name="Normal 3 4 3 3 2 3 2 2 2" xfId="6783"/>
    <cellStyle name="Normal 3 4 3 3 2 3 2 2 2 2" xfId="13979"/>
    <cellStyle name="Normal 3 4 3 3 2 3 2 2 3" xfId="10381"/>
    <cellStyle name="Normal 3 4 3 3 2 3 2 3" xfId="5031"/>
    <cellStyle name="Normal 3 4 3 3 2 3 2 3 2" xfId="12227"/>
    <cellStyle name="Normal 3 4 3 3 2 3 2 4" xfId="8629"/>
    <cellStyle name="Normal 3 4 3 3 2 3 3" xfId="2309"/>
    <cellStyle name="Normal 3 4 3 3 2 3 3 2" xfId="5907"/>
    <cellStyle name="Normal 3 4 3 3 2 3 3 2 2" xfId="13103"/>
    <cellStyle name="Normal 3 4 3 3 2 3 3 3" xfId="9505"/>
    <cellStyle name="Normal 3 4 3 3 2 3 4" xfId="4155"/>
    <cellStyle name="Normal 3 4 3 3 2 3 4 2" xfId="11351"/>
    <cellStyle name="Normal 3 4 3 3 2 3 5" xfId="7753"/>
    <cellStyle name="Normal 3 4 3 3 2 4" xfId="849"/>
    <cellStyle name="Normal 3 4 3 3 2 4 2" xfId="1725"/>
    <cellStyle name="Normal 3 4 3 3 2 4 2 2" xfId="3477"/>
    <cellStyle name="Normal 3 4 3 3 2 4 2 2 2" xfId="7075"/>
    <cellStyle name="Normal 3 4 3 3 2 4 2 2 2 2" xfId="14271"/>
    <cellStyle name="Normal 3 4 3 3 2 4 2 2 3" xfId="10673"/>
    <cellStyle name="Normal 3 4 3 3 2 4 2 3" xfId="5323"/>
    <cellStyle name="Normal 3 4 3 3 2 4 2 3 2" xfId="12519"/>
    <cellStyle name="Normal 3 4 3 3 2 4 2 4" xfId="8921"/>
    <cellStyle name="Normal 3 4 3 3 2 4 3" xfId="2601"/>
    <cellStyle name="Normal 3 4 3 3 2 4 3 2" xfId="6199"/>
    <cellStyle name="Normal 3 4 3 3 2 4 3 2 2" xfId="13395"/>
    <cellStyle name="Normal 3 4 3 3 2 4 3 3" xfId="9797"/>
    <cellStyle name="Normal 3 4 3 3 2 4 4" xfId="4447"/>
    <cellStyle name="Normal 3 4 3 3 2 4 4 2" xfId="11643"/>
    <cellStyle name="Normal 3 4 3 3 2 4 5" xfId="8045"/>
    <cellStyle name="Normal 3 4 3 3 2 5" xfId="1141"/>
    <cellStyle name="Normal 3 4 3 3 2 5 2" xfId="2893"/>
    <cellStyle name="Normal 3 4 3 3 2 5 2 2" xfId="6491"/>
    <cellStyle name="Normal 3 4 3 3 2 5 2 2 2" xfId="13687"/>
    <cellStyle name="Normal 3 4 3 3 2 5 2 3" xfId="10089"/>
    <cellStyle name="Normal 3 4 3 3 2 5 3" xfId="4739"/>
    <cellStyle name="Normal 3 4 3 3 2 5 3 2" xfId="11935"/>
    <cellStyle name="Normal 3 4 3 3 2 5 4" xfId="8337"/>
    <cellStyle name="Normal 3 4 3 3 2 6" xfId="2017"/>
    <cellStyle name="Normal 3 4 3 3 2 6 2" xfId="5615"/>
    <cellStyle name="Normal 3 4 3 3 2 6 2 2" xfId="12811"/>
    <cellStyle name="Normal 3 4 3 3 2 6 3" xfId="9213"/>
    <cellStyle name="Normal 3 4 3 3 2 7" xfId="3863"/>
    <cellStyle name="Normal 3 4 3 3 2 7 2" xfId="11059"/>
    <cellStyle name="Normal 3 4 3 3 2 8" xfId="7461"/>
    <cellStyle name="Normal 3 4 3 3 3" xfId="328"/>
    <cellStyle name="Normal 3 4 3 3 3 2" xfId="620"/>
    <cellStyle name="Normal 3 4 3 3 3 2 2" xfId="1499"/>
    <cellStyle name="Normal 3 4 3 3 3 2 2 2" xfId="3251"/>
    <cellStyle name="Normal 3 4 3 3 3 2 2 2 2" xfId="6849"/>
    <cellStyle name="Normal 3 4 3 3 3 2 2 2 2 2" xfId="14045"/>
    <cellStyle name="Normal 3 4 3 3 3 2 2 2 3" xfId="10447"/>
    <cellStyle name="Normal 3 4 3 3 3 2 2 3" xfId="5097"/>
    <cellStyle name="Normal 3 4 3 3 3 2 2 3 2" xfId="12293"/>
    <cellStyle name="Normal 3 4 3 3 3 2 2 4" xfId="8695"/>
    <cellStyle name="Normal 3 4 3 3 3 2 3" xfId="2375"/>
    <cellStyle name="Normal 3 4 3 3 3 2 3 2" xfId="5973"/>
    <cellStyle name="Normal 3 4 3 3 3 2 3 2 2" xfId="13169"/>
    <cellStyle name="Normal 3 4 3 3 3 2 3 3" xfId="9571"/>
    <cellStyle name="Normal 3 4 3 3 3 2 4" xfId="4221"/>
    <cellStyle name="Normal 3 4 3 3 3 2 4 2" xfId="11417"/>
    <cellStyle name="Normal 3 4 3 3 3 2 5" xfId="7819"/>
    <cellStyle name="Normal 3 4 3 3 3 3" xfId="915"/>
    <cellStyle name="Normal 3 4 3 3 3 3 2" xfId="1791"/>
    <cellStyle name="Normal 3 4 3 3 3 3 2 2" xfId="3543"/>
    <cellStyle name="Normal 3 4 3 3 3 3 2 2 2" xfId="7141"/>
    <cellStyle name="Normal 3 4 3 3 3 3 2 2 2 2" xfId="14337"/>
    <cellStyle name="Normal 3 4 3 3 3 3 2 2 3" xfId="10739"/>
    <cellStyle name="Normal 3 4 3 3 3 3 2 3" xfId="5389"/>
    <cellStyle name="Normal 3 4 3 3 3 3 2 3 2" xfId="12585"/>
    <cellStyle name="Normal 3 4 3 3 3 3 2 4" xfId="8987"/>
    <cellStyle name="Normal 3 4 3 3 3 3 3" xfId="2667"/>
    <cellStyle name="Normal 3 4 3 3 3 3 3 2" xfId="6265"/>
    <cellStyle name="Normal 3 4 3 3 3 3 3 2 2" xfId="13461"/>
    <cellStyle name="Normal 3 4 3 3 3 3 3 3" xfId="9863"/>
    <cellStyle name="Normal 3 4 3 3 3 3 4" xfId="4513"/>
    <cellStyle name="Normal 3 4 3 3 3 3 4 2" xfId="11709"/>
    <cellStyle name="Normal 3 4 3 3 3 3 5" xfId="8111"/>
    <cellStyle name="Normal 3 4 3 3 3 4" xfId="1207"/>
    <cellStyle name="Normal 3 4 3 3 3 4 2" xfId="2959"/>
    <cellStyle name="Normal 3 4 3 3 3 4 2 2" xfId="6557"/>
    <cellStyle name="Normal 3 4 3 3 3 4 2 2 2" xfId="13753"/>
    <cellStyle name="Normal 3 4 3 3 3 4 2 3" xfId="10155"/>
    <cellStyle name="Normal 3 4 3 3 3 4 3" xfId="4805"/>
    <cellStyle name="Normal 3 4 3 3 3 4 3 2" xfId="12001"/>
    <cellStyle name="Normal 3 4 3 3 3 4 4" xfId="8403"/>
    <cellStyle name="Normal 3 4 3 3 3 5" xfId="2083"/>
    <cellStyle name="Normal 3 4 3 3 3 5 2" xfId="5681"/>
    <cellStyle name="Normal 3 4 3 3 3 5 2 2" xfId="12877"/>
    <cellStyle name="Normal 3 4 3 3 3 5 3" xfId="9279"/>
    <cellStyle name="Normal 3 4 3 3 3 6" xfId="3929"/>
    <cellStyle name="Normal 3 4 3 3 3 6 2" xfId="11125"/>
    <cellStyle name="Normal 3 4 3 3 3 7" xfId="7527"/>
    <cellStyle name="Normal 3 4 3 3 4" xfId="474"/>
    <cellStyle name="Normal 3 4 3 3 4 2" xfId="1353"/>
    <cellStyle name="Normal 3 4 3 3 4 2 2" xfId="3105"/>
    <cellStyle name="Normal 3 4 3 3 4 2 2 2" xfId="6703"/>
    <cellStyle name="Normal 3 4 3 3 4 2 2 2 2" xfId="13899"/>
    <cellStyle name="Normal 3 4 3 3 4 2 2 3" xfId="10301"/>
    <cellStyle name="Normal 3 4 3 3 4 2 3" xfId="4951"/>
    <cellStyle name="Normal 3 4 3 3 4 2 3 2" xfId="12147"/>
    <cellStyle name="Normal 3 4 3 3 4 2 4" xfId="8549"/>
    <cellStyle name="Normal 3 4 3 3 4 3" xfId="2229"/>
    <cellStyle name="Normal 3 4 3 3 4 3 2" xfId="5827"/>
    <cellStyle name="Normal 3 4 3 3 4 3 2 2" xfId="13023"/>
    <cellStyle name="Normal 3 4 3 3 4 3 3" xfId="9425"/>
    <cellStyle name="Normal 3 4 3 3 4 4" xfId="4075"/>
    <cellStyle name="Normal 3 4 3 3 4 4 2" xfId="11271"/>
    <cellStyle name="Normal 3 4 3 3 4 5" xfId="7673"/>
    <cellStyle name="Normal 3 4 3 3 5" xfId="769"/>
    <cellStyle name="Normal 3 4 3 3 5 2" xfId="1645"/>
    <cellStyle name="Normal 3 4 3 3 5 2 2" xfId="3397"/>
    <cellStyle name="Normal 3 4 3 3 5 2 2 2" xfId="6995"/>
    <cellStyle name="Normal 3 4 3 3 5 2 2 2 2" xfId="14191"/>
    <cellStyle name="Normal 3 4 3 3 5 2 2 3" xfId="10593"/>
    <cellStyle name="Normal 3 4 3 3 5 2 3" xfId="5243"/>
    <cellStyle name="Normal 3 4 3 3 5 2 3 2" xfId="12439"/>
    <cellStyle name="Normal 3 4 3 3 5 2 4" xfId="8841"/>
    <cellStyle name="Normal 3 4 3 3 5 3" xfId="2521"/>
    <cellStyle name="Normal 3 4 3 3 5 3 2" xfId="6119"/>
    <cellStyle name="Normal 3 4 3 3 5 3 2 2" xfId="13315"/>
    <cellStyle name="Normal 3 4 3 3 5 3 3" xfId="9717"/>
    <cellStyle name="Normal 3 4 3 3 5 4" xfId="4367"/>
    <cellStyle name="Normal 3 4 3 3 5 4 2" xfId="11563"/>
    <cellStyle name="Normal 3 4 3 3 5 5" xfId="7965"/>
    <cellStyle name="Normal 3 4 3 3 6" xfId="1061"/>
    <cellStyle name="Normal 3 4 3 3 6 2" xfId="2813"/>
    <cellStyle name="Normal 3 4 3 3 6 2 2" xfId="6411"/>
    <cellStyle name="Normal 3 4 3 3 6 2 2 2" xfId="13607"/>
    <cellStyle name="Normal 3 4 3 3 6 2 3" xfId="10009"/>
    <cellStyle name="Normal 3 4 3 3 6 3" xfId="4659"/>
    <cellStyle name="Normal 3 4 3 3 6 3 2" xfId="11855"/>
    <cellStyle name="Normal 3 4 3 3 6 4" xfId="8257"/>
    <cellStyle name="Normal 3 4 3 3 7" xfId="1937"/>
    <cellStyle name="Normal 3 4 3 3 7 2" xfId="5535"/>
    <cellStyle name="Normal 3 4 3 3 7 2 2" xfId="12731"/>
    <cellStyle name="Normal 3 4 3 3 7 3" xfId="9133"/>
    <cellStyle name="Normal 3 4 3 3 8" xfId="3703"/>
    <cellStyle name="Normal 3 4 3 3 8 2" xfId="7301"/>
    <cellStyle name="Normal 3 4 3 3 8 2 2" xfId="14497"/>
    <cellStyle name="Normal 3 4 3 3 8 3" xfId="10899"/>
    <cellStyle name="Normal 3 4 3 3 9" xfId="3783"/>
    <cellStyle name="Normal 3 4 3 3 9 2" xfId="10979"/>
    <cellStyle name="Normal 3 4 3 4" xfId="216"/>
    <cellStyle name="Normal 3 4 3 4 2" xfId="364"/>
    <cellStyle name="Normal 3 4 3 4 2 2" xfId="656"/>
    <cellStyle name="Normal 3 4 3 4 2 2 2" xfId="1535"/>
    <cellStyle name="Normal 3 4 3 4 2 2 2 2" xfId="3287"/>
    <cellStyle name="Normal 3 4 3 4 2 2 2 2 2" xfId="6885"/>
    <cellStyle name="Normal 3 4 3 4 2 2 2 2 2 2" xfId="14081"/>
    <cellStyle name="Normal 3 4 3 4 2 2 2 2 3" xfId="10483"/>
    <cellStyle name="Normal 3 4 3 4 2 2 2 3" xfId="5133"/>
    <cellStyle name="Normal 3 4 3 4 2 2 2 3 2" xfId="12329"/>
    <cellStyle name="Normal 3 4 3 4 2 2 2 4" xfId="8731"/>
    <cellStyle name="Normal 3 4 3 4 2 2 3" xfId="2411"/>
    <cellStyle name="Normal 3 4 3 4 2 2 3 2" xfId="6009"/>
    <cellStyle name="Normal 3 4 3 4 2 2 3 2 2" xfId="13205"/>
    <cellStyle name="Normal 3 4 3 4 2 2 3 3" xfId="9607"/>
    <cellStyle name="Normal 3 4 3 4 2 2 4" xfId="4257"/>
    <cellStyle name="Normal 3 4 3 4 2 2 4 2" xfId="11453"/>
    <cellStyle name="Normal 3 4 3 4 2 2 5" xfId="7855"/>
    <cellStyle name="Normal 3 4 3 4 2 3" xfId="951"/>
    <cellStyle name="Normal 3 4 3 4 2 3 2" xfId="1827"/>
    <cellStyle name="Normal 3 4 3 4 2 3 2 2" xfId="3579"/>
    <cellStyle name="Normal 3 4 3 4 2 3 2 2 2" xfId="7177"/>
    <cellStyle name="Normal 3 4 3 4 2 3 2 2 2 2" xfId="14373"/>
    <cellStyle name="Normal 3 4 3 4 2 3 2 2 3" xfId="10775"/>
    <cellStyle name="Normal 3 4 3 4 2 3 2 3" xfId="5425"/>
    <cellStyle name="Normal 3 4 3 4 2 3 2 3 2" xfId="12621"/>
    <cellStyle name="Normal 3 4 3 4 2 3 2 4" xfId="9023"/>
    <cellStyle name="Normal 3 4 3 4 2 3 3" xfId="2703"/>
    <cellStyle name="Normal 3 4 3 4 2 3 3 2" xfId="6301"/>
    <cellStyle name="Normal 3 4 3 4 2 3 3 2 2" xfId="13497"/>
    <cellStyle name="Normal 3 4 3 4 2 3 3 3" xfId="9899"/>
    <cellStyle name="Normal 3 4 3 4 2 3 4" xfId="4549"/>
    <cellStyle name="Normal 3 4 3 4 2 3 4 2" xfId="11745"/>
    <cellStyle name="Normal 3 4 3 4 2 3 5" xfId="8147"/>
    <cellStyle name="Normal 3 4 3 4 2 4" xfId="1243"/>
    <cellStyle name="Normal 3 4 3 4 2 4 2" xfId="2995"/>
    <cellStyle name="Normal 3 4 3 4 2 4 2 2" xfId="6593"/>
    <cellStyle name="Normal 3 4 3 4 2 4 2 2 2" xfId="13789"/>
    <cellStyle name="Normal 3 4 3 4 2 4 2 3" xfId="10191"/>
    <cellStyle name="Normal 3 4 3 4 2 4 3" xfId="4841"/>
    <cellStyle name="Normal 3 4 3 4 2 4 3 2" xfId="12037"/>
    <cellStyle name="Normal 3 4 3 4 2 4 4" xfId="8439"/>
    <cellStyle name="Normal 3 4 3 4 2 5" xfId="2119"/>
    <cellStyle name="Normal 3 4 3 4 2 5 2" xfId="5717"/>
    <cellStyle name="Normal 3 4 3 4 2 5 2 2" xfId="12913"/>
    <cellStyle name="Normal 3 4 3 4 2 5 3" xfId="9315"/>
    <cellStyle name="Normal 3 4 3 4 2 6" xfId="3965"/>
    <cellStyle name="Normal 3 4 3 4 2 6 2" xfId="11161"/>
    <cellStyle name="Normal 3 4 3 4 2 7" xfId="7563"/>
    <cellStyle name="Normal 3 4 3 4 3" xfId="510"/>
    <cellStyle name="Normal 3 4 3 4 3 2" xfId="1389"/>
    <cellStyle name="Normal 3 4 3 4 3 2 2" xfId="3141"/>
    <cellStyle name="Normal 3 4 3 4 3 2 2 2" xfId="6739"/>
    <cellStyle name="Normal 3 4 3 4 3 2 2 2 2" xfId="13935"/>
    <cellStyle name="Normal 3 4 3 4 3 2 2 3" xfId="10337"/>
    <cellStyle name="Normal 3 4 3 4 3 2 3" xfId="4987"/>
    <cellStyle name="Normal 3 4 3 4 3 2 3 2" xfId="12183"/>
    <cellStyle name="Normal 3 4 3 4 3 2 4" xfId="8585"/>
    <cellStyle name="Normal 3 4 3 4 3 3" xfId="2265"/>
    <cellStyle name="Normal 3 4 3 4 3 3 2" xfId="5863"/>
    <cellStyle name="Normal 3 4 3 4 3 3 2 2" xfId="13059"/>
    <cellStyle name="Normal 3 4 3 4 3 3 3" xfId="9461"/>
    <cellStyle name="Normal 3 4 3 4 3 4" xfId="4111"/>
    <cellStyle name="Normal 3 4 3 4 3 4 2" xfId="11307"/>
    <cellStyle name="Normal 3 4 3 4 3 5" xfId="7709"/>
    <cellStyle name="Normal 3 4 3 4 4" xfId="805"/>
    <cellStyle name="Normal 3 4 3 4 4 2" xfId="1681"/>
    <cellStyle name="Normal 3 4 3 4 4 2 2" xfId="3433"/>
    <cellStyle name="Normal 3 4 3 4 4 2 2 2" xfId="7031"/>
    <cellStyle name="Normal 3 4 3 4 4 2 2 2 2" xfId="14227"/>
    <cellStyle name="Normal 3 4 3 4 4 2 2 3" xfId="10629"/>
    <cellStyle name="Normal 3 4 3 4 4 2 3" xfId="5279"/>
    <cellStyle name="Normal 3 4 3 4 4 2 3 2" xfId="12475"/>
    <cellStyle name="Normal 3 4 3 4 4 2 4" xfId="8877"/>
    <cellStyle name="Normal 3 4 3 4 4 3" xfId="2557"/>
    <cellStyle name="Normal 3 4 3 4 4 3 2" xfId="6155"/>
    <cellStyle name="Normal 3 4 3 4 4 3 2 2" xfId="13351"/>
    <cellStyle name="Normal 3 4 3 4 4 3 3" xfId="9753"/>
    <cellStyle name="Normal 3 4 3 4 4 4" xfId="4403"/>
    <cellStyle name="Normal 3 4 3 4 4 4 2" xfId="11599"/>
    <cellStyle name="Normal 3 4 3 4 4 5" xfId="8001"/>
    <cellStyle name="Normal 3 4 3 4 5" xfId="1097"/>
    <cellStyle name="Normal 3 4 3 4 5 2" xfId="2849"/>
    <cellStyle name="Normal 3 4 3 4 5 2 2" xfId="6447"/>
    <cellStyle name="Normal 3 4 3 4 5 2 2 2" xfId="13643"/>
    <cellStyle name="Normal 3 4 3 4 5 2 3" xfId="10045"/>
    <cellStyle name="Normal 3 4 3 4 5 3" xfId="4695"/>
    <cellStyle name="Normal 3 4 3 4 5 3 2" xfId="11891"/>
    <cellStyle name="Normal 3 4 3 4 5 4" xfId="8293"/>
    <cellStyle name="Normal 3 4 3 4 6" xfId="1973"/>
    <cellStyle name="Normal 3 4 3 4 6 2" xfId="5571"/>
    <cellStyle name="Normal 3 4 3 4 6 2 2" xfId="12767"/>
    <cellStyle name="Normal 3 4 3 4 6 3" xfId="9169"/>
    <cellStyle name="Normal 3 4 3 4 7" xfId="3819"/>
    <cellStyle name="Normal 3 4 3 4 7 2" xfId="11015"/>
    <cellStyle name="Normal 3 4 3 4 8" xfId="7417"/>
    <cellStyle name="Normal 3 4 3 5" xfId="284"/>
    <cellStyle name="Normal 3 4 3 5 2" xfId="576"/>
    <cellStyle name="Normal 3 4 3 5 2 2" xfId="1455"/>
    <cellStyle name="Normal 3 4 3 5 2 2 2" xfId="3207"/>
    <cellStyle name="Normal 3 4 3 5 2 2 2 2" xfId="6805"/>
    <cellStyle name="Normal 3 4 3 5 2 2 2 2 2" xfId="14001"/>
    <cellStyle name="Normal 3 4 3 5 2 2 2 3" xfId="10403"/>
    <cellStyle name="Normal 3 4 3 5 2 2 3" xfId="5053"/>
    <cellStyle name="Normal 3 4 3 5 2 2 3 2" xfId="12249"/>
    <cellStyle name="Normal 3 4 3 5 2 2 4" xfId="8651"/>
    <cellStyle name="Normal 3 4 3 5 2 3" xfId="2331"/>
    <cellStyle name="Normal 3 4 3 5 2 3 2" xfId="5929"/>
    <cellStyle name="Normal 3 4 3 5 2 3 2 2" xfId="13125"/>
    <cellStyle name="Normal 3 4 3 5 2 3 3" xfId="9527"/>
    <cellStyle name="Normal 3 4 3 5 2 4" xfId="4177"/>
    <cellStyle name="Normal 3 4 3 5 2 4 2" xfId="11373"/>
    <cellStyle name="Normal 3 4 3 5 2 5" xfId="7775"/>
    <cellStyle name="Normal 3 4 3 5 3" xfId="871"/>
    <cellStyle name="Normal 3 4 3 5 3 2" xfId="1747"/>
    <cellStyle name="Normal 3 4 3 5 3 2 2" xfId="3499"/>
    <cellStyle name="Normal 3 4 3 5 3 2 2 2" xfId="7097"/>
    <cellStyle name="Normal 3 4 3 5 3 2 2 2 2" xfId="14293"/>
    <cellStyle name="Normal 3 4 3 5 3 2 2 3" xfId="10695"/>
    <cellStyle name="Normal 3 4 3 5 3 2 3" xfId="5345"/>
    <cellStyle name="Normal 3 4 3 5 3 2 3 2" xfId="12541"/>
    <cellStyle name="Normal 3 4 3 5 3 2 4" xfId="8943"/>
    <cellStyle name="Normal 3 4 3 5 3 3" xfId="2623"/>
    <cellStyle name="Normal 3 4 3 5 3 3 2" xfId="6221"/>
    <cellStyle name="Normal 3 4 3 5 3 3 2 2" xfId="13417"/>
    <cellStyle name="Normal 3 4 3 5 3 3 3" xfId="9819"/>
    <cellStyle name="Normal 3 4 3 5 3 4" xfId="4469"/>
    <cellStyle name="Normal 3 4 3 5 3 4 2" xfId="11665"/>
    <cellStyle name="Normal 3 4 3 5 3 5" xfId="8067"/>
    <cellStyle name="Normal 3 4 3 5 4" xfId="1163"/>
    <cellStyle name="Normal 3 4 3 5 4 2" xfId="2915"/>
    <cellStyle name="Normal 3 4 3 5 4 2 2" xfId="6513"/>
    <cellStyle name="Normal 3 4 3 5 4 2 2 2" xfId="13709"/>
    <cellStyle name="Normal 3 4 3 5 4 2 3" xfId="10111"/>
    <cellStyle name="Normal 3 4 3 5 4 3" xfId="4761"/>
    <cellStyle name="Normal 3 4 3 5 4 3 2" xfId="11957"/>
    <cellStyle name="Normal 3 4 3 5 4 4" xfId="8359"/>
    <cellStyle name="Normal 3 4 3 5 5" xfId="2039"/>
    <cellStyle name="Normal 3 4 3 5 5 2" xfId="5637"/>
    <cellStyle name="Normal 3 4 3 5 5 2 2" xfId="12833"/>
    <cellStyle name="Normal 3 4 3 5 5 3" xfId="9235"/>
    <cellStyle name="Normal 3 4 3 5 6" xfId="3885"/>
    <cellStyle name="Normal 3 4 3 5 6 2" xfId="11081"/>
    <cellStyle name="Normal 3 4 3 5 7" xfId="7483"/>
    <cellStyle name="Normal 3 4 3 6" xfId="430"/>
    <cellStyle name="Normal 3 4 3 6 2" xfId="1309"/>
    <cellStyle name="Normal 3 4 3 6 2 2" xfId="3061"/>
    <cellStyle name="Normal 3 4 3 6 2 2 2" xfId="6659"/>
    <cellStyle name="Normal 3 4 3 6 2 2 2 2" xfId="13855"/>
    <cellStyle name="Normal 3 4 3 6 2 2 3" xfId="10257"/>
    <cellStyle name="Normal 3 4 3 6 2 3" xfId="4907"/>
    <cellStyle name="Normal 3 4 3 6 2 3 2" xfId="12103"/>
    <cellStyle name="Normal 3 4 3 6 2 4" xfId="8505"/>
    <cellStyle name="Normal 3 4 3 6 3" xfId="2185"/>
    <cellStyle name="Normal 3 4 3 6 3 2" xfId="5783"/>
    <cellStyle name="Normal 3 4 3 6 3 2 2" xfId="12979"/>
    <cellStyle name="Normal 3 4 3 6 3 3" xfId="9381"/>
    <cellStyle name="Normal 3 4 3 6 4" xfId="4031"/>
    <cellStyle name="Normal 3 4 3 6 4 2" xfId="11227"/>
    <cellStyle name="Normal 3 4 3 6 5" xfId="7629"/>
    <cellStyle name="Normal 3 4 3 7" xfId="725"/>
    <cellStyle name="Normal 3 4 3 7 2" xfId="1601"/>
    <cellStyle name="Normal 3 4 3 7 2 2" xfId="3353"/>
    <cellStyle name="Normal 3 4 3 7 2 2 2" xfId="6951"/>
    <cellStyle name="Normal 3 4 3 7 2 2 2 2" xfId="14147"/>
    <cellStyle name="Normal 3 4 3 7 2 2 3" xfId="10549"/>
    <cellStyle name="Normal 3 4 3 7 2 3" xfId="5199"/>
    <cellStyle name="Normal 3 4 3 7 2 3 2" xfId="12395"/>
    <cellStyle name="Normal 3 4 3 7 2 4" xfId="8797"/>
    <cellStyle name="Normal 3 4 3 7 3" xfId="2477"/>
    <cellStyle name="Normal 3 4 3 7 3 2" xfId="6075"/>
    <cellStyle name="Normal 3 4 3 7 3 2 2" xfId="13271"/>
    <cellStyle name="Normal 3 4 3 7 3 3" xfId="9673"/>
    <cellStyle name="Normal 3 4 3 7 4" xfId="4323"/>
    <cellStyle name="Normal 3 4 3 7 4 2" xfId="11519"/>
    <cellStyle name="Normal 3 4 3 7 5" xfId="7921"/>
    <cellStyle name="Normal 3 4 3 8" xfId="1017"/>
    <cellStyle name="Normal 3 4 3 8 2" xfId="2769"/>
    <cellStyle name="Normal 3 4 3 8 2 2" xfId="6367"/>
    <cellStyle name="Normal 3 4 3 8 2 2 2" xfId="13563"/>
    <cellStyle name="Normal 3 4 3 8 2 3" xfId="9965"/>
    <cellStyle name="Normal 3 4 3 8 3" xfId="4615"/>
    <cellStyle name="Normal 3 4 3 8 3 2" xfId="11811"/>
    <cellStyle name="Normal 3 4 3 8 4" xfId="8213"/>
    <cellStyle name="Normal 3 4 3 9" xfId="1893"/>
    <cellStyle name="Normal 3 4 3 9 2" xfId="5491"/>
    <cellStyle name="Normal 3 4 3 9 2 2" xfId="12687"/>
    <cellStyle name="Normal 3 4 3 9 3" xfId="9089"/>
    <cellStyle name="Normal 3 4 4" xfId="60"/>
    <cellStyle name="Normal 3 4 4 10" xfId="7353"/>
    <cellStyle name="Normal 3 4 4 11" xfId="147"/>
    <cellStyle name="Normal 3 4 4 2" xfId="232"/>
    <cellStyle name="Normal 3 4 4 2 2" xfId="380"/>
    <cellStyle name="Normal 3 4 4 2 2 2" xfId="672"/>
    <cellStyle name="Normal 3 4 4 2 2 2 2" xfId="1551"/>
    <cellStyle name="Normal 3 4 4 2 2 2 2 2" xfId="3303"/>
    <cellStyle name="Normal 3 4 4 2 2 2 2 2 2" xfId="6901"/>
    <cellStyle name="Normal 3 4 4 2 2 2 2 2 2 2" xfId="14097"/>
    <cellStyle name="Normal 3 4 4 2 2 2 2 2 3" xfId="10499"/>
    <cellStyle name="Normal 3 4 4 2 2 2 2 3" xfId="5149"/>
    <cellStyle name="Normal 3 4 4 2 2 2 2 3 2" xfId="12345"/>
    <cellStyle name="Normal 3 4 4 2 2 2 2 4" xfId="8747"/>
    <cellStyle name="Normal 3 4 4 2 2 2 3" xfId="2427"/>
    <cellStyle name="Normal 3 4 4 2 2 2 3 2" xfId="6025"/>
    <cellStyle name="Normal 3 4 4 2 2 2 3 2 2" xfId="13221"/>
    <cellStyle name="Normal 3 4 4 2 2 2 3 3" xfId="9623"/>
    <cellStyle name="Normal 3 4 4 2 2 2 4" xfId="4273"/>
    <cellStyle name="Normal 3 4 4 2 2 2 4 2" xfId="11469"/>
    <cellStyle name="Normal 3 4 4 2 2 2 5" xfId="7871"/>
    <cellStyle name="Normal 3 4 4 2 2 3" xfId="967"/>
    <cellStyle name="Normal 3 4 4 2 2 3 2" xfId="1843"/>
    <cellStyle name="Normal 3 4 4 2 2 3 2 2" xfId="3595"/>
    <cellStyle name="Normal 3 4 4 2 2 3 2 2 2" xfId="7193"/>
    <cellStyle name="Normal 3 4 4 2 2 3 2 2 2 2" xfId="14389"/>
    <cellStyle name="Normal 3 4 4 2 2 3 2 2 3" xfId="10791"/>
    <cellStyle name="Normal 3 4 4 2 2 3 2 3" xfId="5441"/>
    <cellStyle name="Normal 3 4 4 2 2 3 2 3 2" xfId="12637"/>
    <cellStyle name="Normal 3 4 4 2 2 3 2 4" xfId="9039"/>
    <cellStyle name="Normal 3 4 4 2 2 3 3" xfId="2719"/>
    <cellStyle name="Normal 3 4 4 2 2 3 3 2" xfId="6317"/>
    <cellStyle name="Normal 3 4 4 2 2 3 3 2 2" xfId="13513"/>
    <cellStyle name="Normal 3 4 4 2 2 3 3 3" xfId="9915"/>
    <cellStyle name="Normal 3 4 4 2 2 3 4" xfId="4565"/>
    <cellStyle name="Normal 3 4 4 2 2 3 4 2" xfId="11761"/>
    <cellStyle name="Normal 3 4 4 2 2 3 5" xfId="8163"/>
    <cellStyle name="Normal 3 4 4 2 2 4" xfId="1259"/>
    <cellStyle name="Normal 3 4 4 2 2 4 2" xfId="3011"/>
    <cellStyle name="Normal 3 4 4 2 2 4 2 2" xfId="6609"/>
    <cellStyle name="Normal 3 4 4 2 2 4 2 2 2" xfId="13805"/>
    <cellStyle name="Normal 3 4 4 2 2 4 2 3" xfId="10207"/>
    <cellStyle name="Normal 3 4 4 2 2 4 3" xfId="4857"/>
    <cellStyle name="Normal 3 4 4 2 2 4 3 2" xfId="12053"/>
    <cellStyle name="Normal 3 4 4 2 2 4 4" xfId="8455"/>
    <cellStyle name="Normal 3 4 4 2 2 5" xfId="2135"/>
    <cellStyle name="Normal 3 4 4 2 2 5 2" xfId="5733"/>
    <cellStyle name="Normal 3 4 4 2 2 5 2 2" xfId="12929"/>
    <cellStyle name="Normal 3 4 4 2 2 5 3" xfId="9331"/>
    <cellStyle name="Normal 3 4 4 2 2 6" xfId="3981"/>
    <cellStyle name="Normal 3 4 4 2 2 6 2" xfId="11177"/>
    <cellStyle name="Normal 3 4 4 2 2 7" xfId="7579"/>
    <cellStyle name="Normal 3 4 4 2 3" xfId="526"/>
    <cellStyle name="Normal 3 4 4 2 3 2" xfId="1405"/>
    <cellStyle name="Normal 3 4 4 2 3 2 2" xfId="3157"/>
    <cellStyle name="Normal 3 4 4 2 3 2 2 2" xfId="6755"/>
    <cellStyle name="Normal 3 4 4 2 3 2 2 2 2" xfId="13951"/>
    <cellStyle name="Normal 3 4 4 2 3 2 2 3" xfId="10353"/>
    <cellStyle name="Normal 3 4 4 2 3 2 3" xfId="5003"/>
    <cellStyle name="Normal 3 4 4 2 3 2 3 2" xfId="12199"/>
    <cellStyle name="Normal 3 4 4 2 3 2 4" xfId="8601"/>
    <cellStyle name="Normal 3 4 4 2 3 3" xfId="2281"/>
    <cellStyle name="Normal 3 4 4 2 3 3 2" xfId="5879"/>
    <cellStyle name="Normal 3 4 4 2 3 3 2 2" xfId="13075"/>
    <cellStyle name="Normal 3 4 4 2 3 3 3" xfId="9477"/>
    <cellStyle name="Normal 3 4 4 2 3 4" xfId="4127"/>
    <cellStyle name="Normal 3 4 4 2 3 4 2" xfId="11323"/>
    <cellStyle name="Normal 3 4 4 2 3 5" xfId="7725"/>
    <cellStyle name="Normal 3 4 4 2 4" xfId="821"/>
    <cellStyle name="Normal 3 4 4 2 4 2" xfId="1697"/>
    <cellStyle name="Normal 3 4 4 2 4 2 2" xfId="3449"/>
    <cellStyle name="Normal 3 4 4 2 4 2 2 2" xfId="7047"/>
    <cellStyle name="Normal 3 4 4 2 4 2 2 2 2" xfId="14243"/>
    <cellStyle name="Normal 3 4 4 2 4 2 2 3" xfId="10645"/>
    <cellStyle name="Normal 3 4 4 2 4 2 3" xfId="5295"/>
    <cellStyle name="Normal 3 4 4 2 4 2 3 2" xfId="12491"/>
    <cellStyle name="Normal 3 4 4 2 4 2 4" xfId="8893"/>
    <cellStyle name="Normal 3 4 4 2 4 3" xfId="2573"/>
    <cellStyle name="Normal 3 4 4 2 4 3 2" xfId="6171"/>
    <cellStyle name="Normal 3 4 4 2 4 3 2 2" xfId="13367"/>
    <cellStyle name="Normal 3 4 4 2 4 3 3" xfId="9769"/>
    <cellStyle name="Normal 3 4 4 2 4 4" xfId="4419"/>
    <cellStyle name="Normal 3 4 4 2 4 4 2" xfId="11615"/>
    <cellStyle name="Normal 3 4 4 2 4 5" xfId="8017"/>
    <cellStyle name="Normal 3 4 4 2 5" xfId="1113"/>
    <cellStyle name="Normal 3 4 4 2 5 2" xfId="2865"/>
    <cellStyle name="Normal 3 4 4 2 5 2 2" xfId="6463"/>
    <cellStyle name="Normal 3 4 4 2 5 2 2 2" xfId="13659"/>
    <cellStyle name="Normal 3 4 4 2 5 2 3" xfId="10061"/>
    <cellStyle name="Normal 3 4 4 2 5 3" xfId="4711"/>
    <cellStyle name="Normal 3 4 4 2 5 3 2" xfId="11907"/>
    <cellStyle name="Normal 3 4 4 2 5 4" xfId="8309"/>
    <cellStyle name="Normal 3 4 4 2 6" xfId="1989"/>
    <cellStyle name="Normal 3 4 4 2 6 2" xfId="5587"/>
    <cellStyle name="Normal 3 4 4 2 6 2 2" xfId="12783"/>
    <cellStyle name="Normal 3 4 4 2 6 3" xfId="9185"/>
    <cellStyle name="Normal 3 4 4 2 7" xfId="3835"/>
    <cellStyle name="Normal 3 4 4 2 7 2" xfId="11031"/>
    <cellStyle name="Normal 3 4 4 2 8" xfId="7433"/>
    <cellStyle name="Normal 3 4 4 3" xfId="300"/>
    <cellStyle name="Normal 3 4 4 3 2" xfId="592"/>
    <cellStyle name="Normal 3 4 4 3 2 2" xfId="1471"/>
    <cellStyle name="Normal 3 4 4 3 2 2 2" xfId="3223"/>
    <cellStyle name="Normal 3 4 4 3 2 2 2 2" xfId="6821"/>
    <cellStyle name="Normal 3 4 4 3 2 2 2 2 2" xfId="14017"/>
    <cellStyle name="Normal 3 4 4 3 2 2 2 3" xfId="10419"/>
    <cellStyle name="Normal 3 4 4 3 2 2 3" xfId="5069"/>
    <cellStyle name="Normal 3 4 4 3 2 2 3 2" xfId="12265"/>
    <cellStyle name="Normal 3 4 4 3 2 2 4" xfId="8667"/>
    <cellStyle name="Normal 3 4 4 3 2 3" xfId="2347"/>
    <cellStyle name="Normal 3 4 4 3 2 3 2" xfId="5945"/>
    <cellStyle name="Normal 3 4 4 3 2 3 2 2" xfId="13141"/>
    <cellStyle name="Normal 3 4 4 3 2 3 3" xfId="9543"/>
    <cellStyle name="Normal 3 4 4 3 2 4" xfId="4193"/>
    <cellStyle name="Normal 3 4 4 3 2 4 2" xfId="11389"/>
    <cellStyle name="Normal 3 4 4 3 2 5" xfId="7791"/>
    <cellStyle name="Normal 3 4 4 3 3" xfId="887"/>
    <cellStyle name="Normal 3 4 4 3 3 2" xfId="1763"/>
    <cellStyle name="Normal 3 4 4 3 3 2 2" xfId="3515"/>
    <cellStyle name="Normal 3 4 4 3 3 2 2 2" xfId="7113"/>
    <cellStyle name="Normal 3 4 4 3 3 2 2 2 2" xfId="14309"/>
    <cellStyle name="Normal 3 4 4 3 3 2 2 3" xfId="10711"/>
    <cellStyle name="Normal 3 4 4 3 3 2 3" xfId="5361"/>
    <cellStyle name="Normal 3 4 4 3 3 2 3 2" xfId="12557"/>
    <cellStyle name="Normal 3 4 4 3 3 2 4" xfId="8959"/>
    <cellStyle name="Normal 3 4 4 3 3 3" xfId="2639"/>
    <cellStyle name="Normal 3 4 4 3 3 3 2" xfId="6237"/>
    <cellStyle name="Normal 3 4 4 3 3 3 2 2" xfId="13433"/>
    <cellStyle name="Normal 3 4 4 3 3 3 3" xfId="9835"/>
    <cellStyle name="Normal 3 4 4 3 3 4" xfId="4485"/>
    <cellStyle name="Normal 3 4 4 3 3 4 2" xfId="11681"/>
    <cellStyle name="Normal 3 4 4 3 3 5" xfId="8083"/>
    <cellStyle name="Normal 3 4 4 3 4" xfId="1179"/>
    <cellStyle name="Normal 3 4 4 3 4 2" xfId="2931"/>
    <cellStyle name="Normal 3 4 4 3 4 2 2" xfId="6529"/>
    <cellStyle name="Normal 3 4 4 3 4 2 2 2" xfId="13725"/>
    <cellStyle name="Normal 3 4 4 3 4 2 3" xfId="10127"/>
    <cellStyle name="Normal 3 4 4 3 4 3" xfId="4777"/>
    <cellStyle name="Normal 3 4 4 3 4 3 2" xfId="11973"/>
    <cellStyle name="Normal 3 4 4 3 4 4" xfId="8375"/>
    <cellStyle name="Normal 3 4 4 3 5" xfId="2055"/>
    <cellStyle name="Normal 3 4 4 3 5 2" xfId="5653"/>
    <cellStyle name="Normal 3 4 4 3 5 2 2" xfId="12849"/>
    <cellStyle name="Normal 3 4 4 3 5 3" xfId="9251"/>
    <cellStyle name="Normal 3 4 4 3 6" xfId="3901"/>
    <cellStyle name="Normal 3 4 4 3 6 2" xfId="11097"/>
    <cellStyle name="Normal 3 4 4 3 7" xfId="7499"/>
    <cellStyle name="Normal 3 4 4 4" xfId="446"/>
    <cellStyle name="Normal 3 4 4 4 2" xfId="1325"/>
    <cellStyle name="Normal 3 4 4 4 2 2" xfId="3077"/>
    <cellStyle name="Normal 3 4 4 4 2 2 2" xfId="6675"/>
    <cellStyle name="Normal 3 4 4 4 2 2 2 2" xfId="13871"/>
    <cellStyle name="Normal 3 4 4 4 2 2 3" xfId="10273"/>
    <cellStyle name="Normal 3 4 4 4 2 3" xfId="4923"/>
    <cellStyle name="Normal 3 4 4 4 2 3 2" xfId="12119"/>
    <cellStyle name="Normal 3 4 4 4 2 4" xfId="8521"/>
    <cellStyle name="Normal 3 4 4 4 3" xfId="2201"/>
    <cellStyle name="Normal 3 4 4 4 3 2" xfId="5799"/>
    <cellStyle name="Normal 3 4 4 4 3 2 2" xfId="12995"/>
    <cellStyle name="Normal 3 4 4 4 3 3" xfId="9397"/>
    <cellStyle name="Normal 3 4 4 4 4" xfId="4047"/>
    <cellStyle name="Normal 3 4 4 4 4 2" xfId="11243"/>
    <cellStyle name="Normal 3 4 4 4 5" xfId="7645"/>
    <cellStyle name="Normal 3 4 4 5" xfId="741"/>
    <cellStyle name="Normal 3 4 4 5 2" xfId="1617"/>
    <cellStyle name="Normal 3 4 4 5 2 2" xfId="3369"/>
    <cellStyle name="Normal 3 4 4 5 2 2 2" xfId="6967"/>
    <cellStyle name="Normal 3 4 4 5 2 2 2 2" xfId="14163"/>
    <cellStyle name="Normal 3 4 4 5 2 2 3" xfId="10565"/>
    <cellStyle name="Normal 3 4 4 5 2 3" xfId="5215"/>
    <cellStyle name="Normal 3 4 4 5 2 3 2" xfId="12411"/>
    <cellStyle name="Normal 3 4 4 5 2 4" xfId="8813"/>
    <cellStyle name="Normal 3 4 4 5 3" xfId="2493"/>
    <cellStyle name="Normal 3 4 4 5 3 2" xfId="6091"/>
    <cellStyle name="Normal 3 4 4 5 3 2 2" xfId="13287"/>
    <cellStyle name="Normal 3 4 4 5 3 3" xfId="9689"/>
    <cellStyle name="Normal 3 4 4 5 4" xfId="4339"/>
    <cellStyle name="Normal 3 4 4 5 4 2" xfId="11535"/>
    <cellStyle name="Normal 3 4 4 5 5" xfId="7937"/>
    <cellStyle name="Normal 3 4 4 6" xfId="1033"/>
    <cellStyle name="Normal 3 4 4 6 2" xfId="2785"/>
    <cellStyle name="Normal 3 4 4 6 2 2" xfId="6383"/>
    <cellStyle name="Normal 3 4 4 6 2 2 2" xfId="13579"/>
    <cellStyle name="Normal 3 4 4 6 2 3" xfId="9981"/>
    <cellStyle name="Normal 3 4 4 6 3" xfId="4631"/>
    <cellStyle name="Normal 3 4 4 6 3 2" xfId="11827"/>
    <cellStyle name="Normal 3 4 4 6 4" xfId="8229"/>
    <cellStyle name="Normal 3 4 4 7" xfId="1909"/>
    <cellStyle name="Normal 3 4 4 7 2" xfId="5507"/>
    <cellStyle name="Normal 3 4 4 7 2 2" xfId="12703"/>
    <cellStyle name="Normal 3 4 4 7 3" xfId="9105"/>
    <cellStyle name="Normal 3 4 4 8" xfId="3675"/>
    <cellStyle name="Normal 3 4 4 8 2" xfId="7273"/>
    <cellStyle name="Normal 3 4 4 8 2 2" xfId="14469"/>
    <cellStyle name="Normal 3 4 4 8 3" xfId="10871"/>
    <cellStyle name="Normal 3 4 4 9" xfId="3755"/>
    <cellStyle name="Normal 3 4 4 9 2" xfId="10951"/>
    <cellStyle name="Normal 3 4 5" xfId="83"/>
    <cellStyle name="Normal 3 4 5 10" xfId="7375"/>
    <cellStyle name="Normal 3 4 5 11" xfId="170"/>
    <cellStyle name="Normal 3 4 5 2" xfId="255"/>
    <cellStyle name="Normal 3 4 5 2 2" xfId="402"/>
    <cellStyle name="Normal 3 4 5 2 2 2" xfId="694"/>
    <cellStyle name="Normal 3 4 5 2 2 2 2" xfId="1573"/>
    <cellStyle name="Normal 3 4 5 2 2 2 2 2" xfId="3325"/>
    <cellStyle name="Normal 3 4 5 2 2 2 2 2 2" xfId="6923"/>
    <cellStyle name="Normal 3 4 5 2 2 2 2 2 2 2" xfId="14119"/>
    <cellStyle name="Normal 3 4 5 2 2 2 2 2 3" xfId="10521"/>
    <cellStyle name="Normal 3 4 5 2 2 2 2 3" xfId="5171"/>
    <cellStyle name="Normal 3 4 5 2 2 2 2 3 2" xfId="12367"/>
    <cellStyle name="Normal 3 4 5 2 2 2 2 4" xfId="8769"/>
    <cellStyle name="Normal 3 4 5 2 2 2 3" xfId="2449"/>
    <cellStyle name="Normal 3 4 5 2 2 2 3 2" xfId="6047"/>
    <cellStyle name="Normal 3 4 5 2 2 2 3 2 2" xfId="13243"/>
    <cellStyle name="Normal 3 4 5 2 2 2 3 3" xfId="9645"/>
    <cellStyle name="Normal 3 4 5 2 2 2 4" xfId="4295"/>
    <cellStyle name="Normal 3 4 5 2 2 2 4 2" xfId="11491"/>
    <cellStyle name="Normal 3 4 5 2 2 2 5" xfId="7893"/>
    <cellStyle name="Normal 3 4 5 2 2 3" xfId="989"/>
    <cellStyle name="Normal 3 4 5 2 2 3 2" xfId="1865"/>
    <cellStyle name="Normal 3 4 5 2 2 3 2 2" xfId="3617"/>
    <cellStyle name="Normal 3 4 5 2 2 3 2 2 2" xfId="7215"/>
    <cellStyle name="Normal 3 4 5 2 2 3 2 2 2 2" xfId="14411"/>
    <cellStyle name="Normal 3 4 5 2 2 3 2 2 3" xfId="10813"/>
    <cellStyle name="Normal 3 4 5 2 2 3 2 3" xfId="5463"/>
    <cellStyle name="Normal 3 4 5 2 2 3 2 3 2" xfId="12659"/>
    <cellStyle name="Normal 3 4 5 2 2 3 2 4" xfId="9061"/>
    <cellStyle name="Normal 3 4 5 2 2 3 3" xfId="2741"/>
    <cellStyle name="Normal 3 4 5 2 2 3 3 2" xfId="6339"/>
    <cellStyle name="Normal 3 4 5 2 2 3 3 2 2" xfId="13535"/>
    <cellStyle name="Normal 3 4 5 2 2 3 3 3" xfId="9937"/>
    <cellStyle name="Normal 3 4 5 2 2 3 4" xfId="4587"/>
    <cellStyle name="Normal 3 4 5 2 2 3 4 2" xfId="11783"/>
    <cellStyle name="Normal 3 4 5 2 2 3 5" xfId="8185"/>
    <cellStyle name="Normal 3 4 5 2 2 4" xfId="1281"/>
    <cellStyle name="Normal 3 4 5 2 2 4 2" xfId="3033"/>
    <cellStyle name="Normal 3 4 5 2 2 4 2 2" xfId="6631"/>
    <cellStyle name="Normal 3 4 5 2 2 4 2 2 2" xfId="13827"/>
    <cellStyle name="Normal 3 4 5 2 2 4 2 3" xfId="10229"/>
    <cellStyle name="Normal 3 4 5 2 2 4 3" xfId="4879"/>
    <cellStyle name="Normal 3 4 5 2 2 4 3 2" xfId="12075"/>
    <cellStyle name="Normal 3 4 5 2 2 4 4" xfId="8477"/>
    <cellStyle name="Normal 3 4 5 2 2 5" xfId="2157"/>
    <cellStyle name="Normal 3 4 5 2 2 5 2" xfId="5755"/>
    <cellStyle name="Normal 3 4 5 2 2 5 2 2" xfId="12951"/>
    <cellStyle name="Normal 3 4 5 2 2 5 3" xfId="9353"/>
    <cellStyle name="Normal 3 4 5 2 2 6" xfId="4003"/>
    <cellStyle name="Normal 3 4 5 2 2 6 2" xfId="11199"/>
    <cellStyle name="Normal 3 4 5 2 2 7" xfId="7601"/>
    <cellStyle name="Normal 3 4 5 2 3" xfId="548"/>
    <cellStyle name="Normal 3 4 5 2 3 2" xfId="1427"/>
    <cellStyle name="Normal 3 4 5 2 3 2 2" xfId="3179"/>
    <cellStyle name="Normal 3 4 5 2 3 2 2 2" xfId="6777"/>
    <cellStyle name="Normal 3 4 5 2 3 2 2 2 2" xfId="13973"/>
    <cellStyle name="Normal 3 4 5 2 3 2 2 3" xfId="10375"/>
    <cellStyle name="Normal 3 4 5 2 3 2 3" xfId="5025"/>
    <cellStyle name="Normal 3 4 5 2 3 2 3 2" xfId="12221"/>
    <cellStyle name="Normal 3 4 5 2 3 2 4" xfId="8623"/>
    <cellStyle name="Normal 3 4 5 2 3 3" xfId="2303"/>
    <cellStyle name="Normal 3 4 5 2 3 3 2" xfId="5901"/>
    <cellStyle name="Normal 3 4 5 2 3 3 2 2" xfId="13097"/>
    <cellStyle name="Normal 3 4 5 2 3 3 3" xfId="9499"/>
    <cellStyle name="Normal 3 4 5 2 3 4" xfId="4149"/>
    <cellStyle name="Normal 3 4 5 2 3 4 2" xfId="11345"/>
    <cellStyle name="Normal 3 4 5 2 3 5" xfId="7747"/>
    <cellStyle name="Normal 3 4 5 2 4" xfId="843"/>
    <cellStyle name="Normal 3 4 5 2 4 2" xfId="1719"/>
    <cellStyle name="Normal 3 4 5 2 4 2 2" xfId="3471"/>
    <cellStyle name="Normal 3 4 5 2 4 2 2 2" xfId="7069"/>
    <cellStyle name="Normal 3 4 5 2 4 2 2 2 2" xfId="14265"/>
    <cellStyle name="Normal 3 4 5 2 4 2 2 3" xfId="10667"/>
    <cellStyle name="Normal 3 4 5 2 4 2 3" xfId="5317"/>
    <cellStyle name="Normal 3 4 5 2 4 2 3 2" xfId="12513"/>
    <cellStyle name="Normal 3 4 5 2 4 2 4" xfId="8915"/>
    <cellStyle name="Normal 3 4 5 2 4 3" xfId="2595"/>
    <cellStyle name="Normal 3 4 5 2 4 3 2" xfId="6193"/>
    <cellStyle name="Normal 3 4 5 2 4 3 2 2" xfId="13389"/>
    <cellStyle name="Normal 3 4 5 2 4 3 3" xfId="9791"/>
    <cellStyle name="Normal 3 4 5 2 4 4" xfId="4441"/>
    <cellStyle name="Normal 3 4 5 2 4 4 2" xfId="11637"/>
    <cellStyle name="Normal 3 4 5 2 4 5" xfId="8039"/>
    <cellStyle name="Normal 3 4 5 2 5" xfId="1135"/>
    <cellStyle name="Normal 3 4 5 2 5 2" xfId="2887"/>
    <cellStyle name="Normal 3 4 5 2 5 2 2" xfId="6485"/>
    <cellStyle name="Normal 3 4 5 2 5 2 2 2" xfId="13681"/>
    <cellStyle name="Normal 3 4 5 2 5 2 3" xfId="10083"/>
    <cellStyle name="Normal 3 4 5 2 5 3" xfId="4733"/>
    <cellStyle name="Normal 3 4 5 2 5 3 2" xfId="11929"/>
    <cellStyle name="Normal 3 4 5 2 5 4" xfId="8331"/>
    <cellStyle name="Normal 3 4 5 2 6" xfId="2011"/>
    <cellStyle name="Normal 3 4 5 2 6 2" xfId="5609"/>
    <cellStyle name="Normal 3 4 5 2 6 2 2" xfId="12805"/>
    <cellStyle name="Normal 3 4 5 2 6 3" xfId="9207"/>
    <cellStyle name="Normal 3 4 5 2 7" xfId="3857"/>
    <cellStyle name="Normal 3 4 5 2 7 2" xfId="11053"/>
    <cellStyle name="Normal 3 4 5 2 8" xfId="7455"/>
    <cellStyle name="Normal 3 4 5 3" xfId="322"/>
    <cellStyle name="Normal 3 4 5 3 2" xfId="614"/>
    <cellStyle name="Normal 3 4 5 3 2 2" xfId="1493"/>
    <cellStyle name="Normal 3 4 5 3 2 2 2" xfId="3245"/>
    <cellStyle name="Normal 3 4 5 3 2 2 2 2" xfId="6843"/>
    <cellStyle name="Normal 3 4 5 3 2 2 2 2 2" xfId="14039"/>
    <cellStyle name="Normal 3 4 5 3 2 2 2 3" xfId="10441"/>
    <cellStyle name="Normal 3 4 5 3 2 2 3" xfId="5091"/>
    <cellStyle name="Normal 3 4 5 3 2 2 3 2" xfId="12287"/>
    <cellStyle name="Normal 3 4 5 3 2 2 4" xfId="8689"/>
    <cellStyle name="Normal 3 4 5 3 2 3" xfId="2369"/>
    <cellStyle name="Normal 3 4 5 3 2 3 2" xfId="5967"/>
    <cellStyle name="Normal 3 4 5 3 2 3 2 2" xfId="13163"/>
    <cellStyle name="Normal 3 4 5 3 2 3 3" xfId="9565"/>
    <cellStyle name="Normal 3 4 5 3 2 4" xfId="4215"/>
    <cellStyle name="Normal 3 4 5 3 2 4 2" xfId="11411"/>
    <cellStyle name="Normal 3 4 5 3 2 5" xfId="7813"/>
    <cellStyle name="Normal 3 4 5 3 3" xfId="909"/>
    <cellStyle name="Normal 3 4 5 3 3 2" xfId="1785"/>
    <cellStyle name="Normal 3 4 5 3 3 2 2" xfId="3537"/>
    <cellStyle name="Normal 3 4 5 3 3 2 2 2" xfId="7135"/>
    <cellStyle name="Normal 3 4 5 3 3 2 2 2 2" xfId="14331"/>
    <cellStyle name="Normal 3 4 5 3 3 2 2 3" xfId="10733"/>
    <cellStyle name="Normal 3 4 5 3 3 2 3" xfId="5383"/>
    <cellStyle name="Normal 3 4 5 3 3 2 3 2" xfId="12579"/>
    <cellStyle name="Normal 3 4 5 3 3 2 4" xfId="8981"/>
    <cellStyle name="Normal 3 4 5 3 3 3" xfId="2661"/>
    <cellStyle name="Normal 3 4 5 3 3 3 2" xfId="6259"/>
    <cellStyle name="Normal 3 4 5 3 3 3 2 2" xfId="13455"/>
    <cellStyle name="Normal 3 4 5 3 3 3 3" xfId="9857"/>
    <cellStyle name="Normal 3 4 5 3 3 4" xfId="4507"/>
    <cellStyle name="Normal 3 4 5 3 3 4 2" xfId="11703"/>
    <cellStyle name="Normal 3 4 5 3 3 5" xfId="8105"/>
    <cellStyle name="Normal 3 4 5 3 4" xfId="1201"/>
    <cellStyle name="Normal 3 4 5 3 4 2" xfId="2953"/>
    <cellStyle name="Normal 3 4 5 3 4 2 2" xfId="6551"/>
    <cellStyle name="Normal 3 4 5 3 4 2 2 2" xfId="13747"/>
    <cellStyle name="Normal 3 4 5 3 4 2 3" xfId="10149"/>
    <cellStyle name="Normal 3 4 5 3 4 3" xfId="4799"/>
    <cellStyle name="Normal 3 4 5 3 4 3 2" xfId="11995"/>
    <cellStyle name="Normal 3 4 5 3 4 4" xfId="8397"/>
    <cellStyle name="Normal 3 4 5 3 5" xfId="2077"/>
    <cellStyle name="Normal 3 4 5 3 5 2" xfId="5675"/>
    <cellStyle name="Normal 3 4 5 3 5 2 2" xfId="12871"/>
    <cellStyle name="Normal 3 4 5 3 5 3" xfId="9273"/>
    <cellStyle name="Normal 3 4 5 3 6" xfId="3923"/>
    <cellStyle name="Normal 3 4 5 3 6 2" xfId="11119"/>
    <cellStyle name="Normal 3 4 5 3 7" xfId="7521"/>
    <cellStyle name="Normal 3 4 5 4" xfId="468"/>
    <cellStyle name="Normal 3 4 5 4 2" xfId="1347"/>
    <cellStyle name="Normal 3 4 5 4 2 2" xfId="3099"/>
    <cellStyle name="Normal 3 4 5 4 2 2 2" xfId="6697"/>
    <cellStyle name="Normal 3 4 5 4 2 2 2 2" xfId="13893"/>
    <cellStyle name="Normal 3 4 5 4 2 2 3" xfId="10295"/>
    <cellStyle name="Normal 3 4 5 4 2 3" xfId="4945"/>
    <cellStyle name="Normal 3 4 5 4 2 3 2" xfId="12141"/>
    <cellStyle name="Normal 3 4 5 4 2 4" xfId="8543"/>
    <cellStyle name="Normal 3 4 5 4 3" xfId="2223"/>
    <cellStyle name="Normal 3 4 5 4 3 2" xfId="5821"/>
    <cellStyle name="Normal 3 4 5 4 3 2 2" xfId="13017"/>
    <cellStyle name="Normal 3 4 5 4 3 3" xfId="9419"/>
    <cellStyle name="Normal 3 4 5 4 4" xfId="4069"/>
    <cellStyle name="Normal 3 4 5 4 4 2" xfId="11265"/>
    <cellStyle name="Normal 3 4 5 4 5" xfId="7667"/>
    <cellStyle name="Normal 3 4 5 5" xfId="763"/>
    <cellStyle name="Normal 3 4 5 5 2" xfId="1639"/>
    <cellStyle name="Normal 3 4 5 5 2 2" xfId="3391"/>
    <cellStyle name="Normal 3 4 5 5 2 2 2" xfId="6989"/>
    <cellStyle name="Normal 3 4 5 5 2 2 2 2" xfId="14185"/>
    <cellStyle name="Normal 3 4 5 5 2 2 3" xfId="10587"/>
    <cellStyle name="Normal 3 4 5 5 2 3" xfId="5237"/>
    <cellStyle name="Normal 3 4 5 5 2 3 2" xfId="12433"/>
    <cellStyle name="Normal 3 4 5 5 2 4" xfId="8835"/>
    <cellStyle name="Normal 3 4 5 5 3" xfId="2515"/>
    <cellStyle name="Normal 3 4 5 5 3 2" xfId="6113"/>
    <cellStyle name="Normal 3 4 5 5 3 2 2" xfId="13309"/>
    <cellStyle name="Normal 3 4 5 5 3 3" xfId="9711"/>
    <cellStyle name="Normal 3 4 5 5 4" xfId="4361"/>
    <cellStyle name="Normal 3 4 5 5 4 2" xfId="11557"/>
    <cellStyle name="Normal 3 4 5 5 5" xfId="7959"/>
    <cellStyle name="Normal 3 4 5 6" xfId="1055"/>
    <cellStyle name="Normal 3 4 5 6 2" xfId="2807"/>
    <cellStyle name="Normal 3 4 5 6 2 2" xfId="6405"/>
    <cellStyle name="Normal 3 4 5 6 2 2 2" xfId="13601"/>
    <cellStyle name="Normal 3 4 5 6 2 3" xfId="10003"/>
    <cellStyle name="Normal 3 4 5 6 3" xfId="4653"/>
    <cellStyle name="Normal 3 4 5 6 3 2" xfId="11849"/>
    <cellStyle name="Normal 3 4 5 6 4" xfId="8251"/>
    <cellStyle name="Normal 3 4 5 7" xfId="1931"/>
    <cellStyle name="Normal 3 4 5 7 2" xfId="5529"/>
    <cellStyle name="Normal 3 4 5 7 2 2" xfId="12725"/>
    <cellStyle name="Normal 3 4 5 7 3" xfId="9127"/>
    <cellStyle name="Normal 3 4 5 8" xfId="3697"/>
    <cellStyle name="Normal 3 4 5 8 2" xfId="7295"/>
    <cellStyle name="Normal 3 4 5 8 2 2" xfId="14491"/>
    <cellStyle name="Normal 3 4 5 8 3" xfId="10893"/>
    <cellStyle name="Normal 3 4 5 9" xfId="3777"/>
    <cellStyle name="Normal 3 4 5 9 2" xfId="10973"/>
    <cellStyle name="Normal 3 4 6" xfId="106"/>
    <cellStyle name="Normal 3 4 6 10" xfId="192"/>
    <cellStyle name="Normal 3 4 6 2" xfId="342"/>
    <cellStyle name="Normal 3 4 6 2 2" xfId="634"/>
    <cellStyle name="Normal 3 4 6 2 2 2" xfId="1513"/>
    <cellStyle name="Normal 3 4 6 2 2 2 2" xfId="3265"/>
    <cellStyle name="Normal 3 4 6 2 2 2 2 2" xfId="6863"/>
    <cellStyle name="Normal 3 4 6 2 2 2 2 2 2" xfId="14059"/>
    <cellStyle name="Normal 3 4 6 2 2 2 2 3" xfId="10461"/>
    <cellStyle name="Normal 3 4 6 2 2 2 3" xfId="5111"/>
    <cellStyle name="Normal 3 4 6 2 2 2 3 2" xfId="12307"/>
    <cellStyle name="Normal 3 4 6 2 2 2 4" xfId="8709"/>
    <cellStyle name="Normal 3 4 6 2 2 3" xfId="2389"/>
    <cellStyle name="Normal 3 4 6 2 2 3 2" xfId="5987"/>
    <cellStyle name="Normal 3 4 6 2 2 3 2 2" xfId="13183"/>
    <cellStyle name="Normal 3 4 6 2 2 3 3" xfId="9585"/>
    <cellStyle name="Normal 3 4 6 2 2 4" xfId="4235"/>
    <cellStyle name="Normal 3 4 6 2 2 4 2" xfId="11431"/>
    <cellStyle name="Normal 3 4 6 2 2 5" xfId="7833"/>
    <cellStyle name="Normal 3 4 6 2 3" xfId="929"/>
    <cellStyle name="Normal 3 4 6 2 3 2" xfId="1805"/>
    <cellStyle name="Normal 3 4 6 2 3 2 2" xfId="3557"/>
    <cellStyle name="Normal 3 4 6 2 3 2 2 2" xfId="7155"/>
    <cellStyle name="Normal 3 4 6 2 3 2 2 2 2" xfId="14351"/>
    <cellStyle name="Normal 3 4 6 2 3 2 2 3" xfId="10753"/>
    <cellStyle name="Normal 3 4 6 2 3 2 3" xfId="5403"/>
    <cellStyle name="Normal 3 4 6 2 3 2 3 2" xfId="12599"/>
    <cellStyle name="Normal 3 4 6 2 3 2 4" xfId="9001"/>
    <cellStyle name="Normal 3 4 6 2 3 3" xfId="2681"/>
    <cellStyle name="Normal 3 4 6 2 3 3 2" xfId="6279"/>
    <cellStyle name="Normal 3 4 6 2 3 3 2 2" xfId="13475"/>
    <cellStyle name="Normal 3 4 6 2 3 3 3" xfId="9877"/>
    <cellStyle name="Normal 3 4 6 2 3 4" xfId="4527"/>
    <cellStyle name="Normal 3 4 6 2 3 4 2" xfId="11723"/>
    <cellStyle name="Normal 3 4 6 2 3 5" xfId="8125"/>
    <cellStyle name="Normal 3 4 6 2 4" xfId="1221"/>
    <cellStyle name="Normal 3 4 6 2 4 2" xfId="2973"/>
    <cellStyle name="Normal 3 4 6 2 4 2 2" xfId="6571"/>
    <cellStyle name="Normal 3 4 6 2 4 2 2 2" xfId="13767"/>
    <cellStyle name="Normal 3 4 6 2 4 2 3" xfId="10169"/>
    <cellStyle name="Normal 3 4 6 2 4 3" xfId="4819"/>
    <cellStyle name="Normal 3 4 6 2 4 3 2" xfId="12015"/>
    <cellStyle name="Normal 3 4 6 2 4 4" xfId="8417"/>
    <cellStyle name="Normal 3 4 6 2 5" xfId="2097"/>
    <cellStyle name="Normal 3 4 6 2 5 2" xfId="5695"/>
    <cellStyle name="Normal 3 4 6 2 5 2 2" xfId="12891"/>
    <cellStyle name="Normal 3 4 6 2 5 3" xfId="9293"/>
    <cellStyle name="Normal 3 4 6 2 6" xfId="3943"/>
    <cellStyle name="Normal 3 4 6 2 6 2" xfId="11139"/>
    <cellStyle name="Normal 3 4 6 2 7" xfId="7541"/>
    <cellStyle name="Normal 3 4 6 3" xfId="488"/>
    <cellStyle name="Normal 3 4 6 3 2" xfId="1367"/>
    <cellStyle name="Normal 3 4 6 3 2 2" xfId="3119"/>
    <cellStyle name="Normal 3 4 6 3 2 2 2" xfId="6717"/>
    <cellStyle name="Normal 3 4 6 3 2 2 2 2" xfId="13913"/>
    <cellStyle name="Normal 3 4 6 3 2 2 3" xfId="10315"/>
    <cellStyle name="Normal 3 4 6 3 2 3" xfId="4965"/>
    <cellStyle name="Normal 3 4 6 3 2 3 2" xfId="12161"/>
    <cellStyle name="Normal 3 4 6 3 2 4" xfId="8563"/>
    <cellStyle name="Normal 3 4 6 3 3" xfId="2243"/>
    <cellStyle name="Normal 3 4 6 3 3 2" xfId="5841"/>
    <cellStyle name="Normal 3 4 6 3 3 2 2" xfId="13037"/>
    <cellStyle name="Normal 3 4 6 3 3 3" xfId="9439"/>
    <cellStyle name="Normal 3 4 6 3 4" xfId="4089"/>
    <cellStyle name="Normal 3 4 6 3 4 2" xfId="11285"/>
    <cellStyle name="Normal 3 4 6 3 5" xfId="7687"/>
    <cellStyle name="Normal 3 4 6 4" xfId="783"/>
    <cellStyle name="Normal 3 4 6 4 2" xfId="1659"/>
    <cellStyle name="Normal 3 4 6 4 2 2" xfId="3411"/>
    <cellStyle name="Normal 3 4 6 4 2 2 2" xfId="7009"/>
    <cellStyle name="Normal 3 4 6 4 2 2 2 2" xfId="14205"/>
    <cellStyle name="Normal 3 4 6 4 2 2 3" xfId="10607"/>
    <cellStyle name="Normal 3 4 6 4 2 3" xfId="5257"/>
    <cellStyle name="Normal 3 4 6 4 2 3 2" xfId="12453"/>
    <cellStyle name="Normal 3 4 6 4 2 4" xfId="8855"/>
    <cellStyle name="Normal 3 4 6 4 3" xfId="2535"/>
    <cellStyle name="Normal 3 4 6 4 3 2" xfId="6133"/>
    <cellStyle name="Normal 3 4 6 4 3 2 2" xfId="13329"/>
    <cellStyle name="Normal 3 4 6 4 3 3" xfId="9731"/>
    <cellStyle name="Normal 3 4 6 4 4" xfId="4381"/>
    <cellStyle name="Normal 3 4 6 4 4 2" xfId="11577"/>
    <cellStyle name="Normal 3 4 6 4 5" xfId="7979"/>
    <cellStyle name="Normal 3 4 6 5" xfId="1075"/>
    <cellStyle name="Normal 3 4 6 5 2" xfId="2827"/>
    <cellStyle name="Normal 3 4 6 5 2 2" xfId="6425"/>
    <cellStyle name="Normal 3 4 6 5 2 2 2" xfId="13621"/>
    <cellStyle name="Normal 3 4 6 5 2 3" xfId="10023"/>
    <cellStyle name="Normal 3 4 6 5 3" xfId="4673"/>
    <cellStyle name="Normal 3 4 6 5 3 2" xfId="11869"/>
    <cellStyle name="Normal 3 4 6 5 4" xfId="8271"/>
    <cellStyle name="Normal 3 4 6 6" xfId="1951"/>
    <cellStyle name="Normal 3 4 6 6 2" xfId="5549"/>
    <cellStyle name="Normal 3 4 6 6 2 2" xfId="12745"/>
    <cellStyle name="Normal 3 4 6 6 3" xfId="9147"/>
    <cellStyle name="Normal 3 4 6 7" xfId="3717"/>
    <cellStyle name="Normal 3 4 6 7 2" xfId="7315"/>
    <cellStyle name="Normal 3 4 6 7 2 2" xfId="14511"/>
    <cellStyle name="Normal 3 4 6 7 3" xfId="10913"/>
    <cellStyle name="Normal 3 4 6 8" xfId="3797"/>
    <cellStyle name="Normal 3 4 6 8 2" xfId="10993"/>
    <cellStyle name="Normal 3 4 6 9" xfId="7395"/>
    <cellStyle name="Normal 3 4 7" xfId="33"/>
    <cellStyle name="Normal 3 4 7 10" xfId="208"/>
    <cellStyle name="Normal 3 4 7 2" xfId="358"/>
    <cellStyle name="Normal 3 4 7 2 2" xfId="650"/>
    <cellStyle name="Normal 3 4 7 2 2 2" xfId="1529"/>
    <cellStyle name="Normal 3 4 7 2 2 2 2" xfId="3281"/>
    <cellStyle name="Normal 3 4 7 2 2 2 2 2" xfId="6879"/>
    <cellStyle name="Normal 3 4 7 2 2 2 2 2 2" xfId="14075"/>
    <cellStyle name="Normal 3 4 7 2 2 2 2 3" xfId="10477"/>
    <cellStyle name="Normal 3 4 7 2 2 2 3" xfId="5127"/>
    <cellStyle name="Normal 3 4 7 2 2 2 3 2" xfId="12323"/>
    <cellStyle name="Normal 3 4 7 2 2 2 4" xfId="8725"/>
    <cellStyle name="Normal 3 4 7 2 2 3" xfId="2405"/>
    <cellStyle name="Normal 3 4 7 2 2 3 2" xfId="6003"/>
    <cellStyle name="Normal 3 4 7 2 2 3 2 2" xfId="13199"/>
    <cellStyle name="Normal 3 4 7 2 2 3 3" xfId="9601"/>
    <cellStyle name="Normal 3 4 7 2 2 4" xfId="4251"/>
    <cellStyle name="Normal 3 4 7 2 2 4 2" xfId="11447"/>
    <cellStyle name="Normal 3 4 7 2 2 5" xfId="7849"/>
    <cellStyle name="Normal 3 4 7 2 3" xfId="945"/>
    <cellStyle name="Normal 3 4 7 2 3 2" xfId="1821"/>
    <cellStyle name="Normal 3 4 7 2 3 2 2" xfId="3573"/>
    <cellStyle name="Normal 3 4 7 2 3 2 2 2" xfId="7171"/>
    <cellStyle name="Normal 3 4 7 2 3 2 2 2 2" xfId="14367"/>
    <cellStyle name="Normal 3 4 7 2 3 2 2 3" xfId="10769"/>
    <cellStyle name="Normal 3 4 7 2 3 2 3" xfId="5419"/>
    <cellStyle name="Normal 3 4 7 2 3 2 3 2" xfId="12615"/>
    <cellStyle name="Normal 3 4 7 2 3 2 4" xfId="9017"/>
    <cellStyle name="Normal 3 4 7 2 3 3" xfId="2697"/>
    <cellStyle name="Normal 3 4 7 2 3 3 2" xfId="6295"/>
    <cellStyle name="Normal 3 4 7 2 3 3 2 2" xfId="13491"/>
    <cellStyle name="Normal 3 4 7 2 3 3 3" xfId="9893"/>
    <cellStyle name="Normal 3 4 7 2 3 4" xfId="4543"/>
    <cellStyle name="Normal 3 4 7 2 3 4 2" xfId="11739"/>
    <cellStyle name="Normal 3 4 7 2 3 5" xfId="8141"/>
    <cellStyle name="Normal 3 4 7 2 4" xfId="1237"/>
    <cellStyle name="Normal 3 4 7 2 4 2" xfId="2989"/>
    <cellStyle name="Normal 3 4 7 2 4 2 2" xfId="6587"/>
    <cellStyle name="Normal 3 4 7 2 4 2 2 2" xfId="13783"/>
    <cellStyle name="Normal 3 4 7 2 4 2 3" xfId="10185"/>
    <cellStyle name="Normal 3 4 7 2 4 3" xfId="4835"/>
    <cellStyle name="Normal 3 4 7 2 4 3 2" xfId="12031"/>
    <cellStyle name="Normal 3 4 7 2 4 4" xfId="8433"/>
    <cellStyle name="Normal 3 4 7 2 5" xfId="2113"/>
    <cellStyle name="Normal 3 4 7 2 5 2" xfId="5711"/>
    <cellStyle name="Normal 3 4 7 2 5 2 2" xfId="12907"/>
    <cellStyle name="Normal 3 4 7 2 5 3" xfId="9309"/>
    <cellStyle name="Normal 3 4 7 2 6" xfId="3959"/>
    <cellStyle name="Normal 3 4 7 2 6 2" xfId="11155"/>
    <cellStyle name="Normal 3 4 7 2 7" xfId="7557"/>
    <cellStyle name="Normal 3 4 7 3" xfId="504"/>
    <cellStyle name="Normal 3 4 7 3 2" xfId="1383"/>
    <cellStyle name="Normal 3 4 7 3 2 2" xfId="3135"/>
    <cellStyle name="Normal 3 4 7 3 2 2 2" xfId="6733"/>
    <cellStyle name="Normal 3 4 7 3 2 2 2 2" xfId="13929"/>
    <cellStyle name="Normal 3 4 7 3 2 2 3" xfId="10331"/>
    <cellStyle name="Normal 3 4 7 3 2 3" xfId="4981"/>
    <cellStyle name="Normal 3 4 7 3 2 3 2" xfId="12177"/>
    <cellStyle name="Normal 3 4 7 3 2 4" xfId="8579"/>
    <cellStyle name="Normal 3 4 7 3 3" xfId="2259"/>
    <cellStyle name="Normal 3 4 7 3 3 2" xfId="5857"/>
    <cellStyle name="Normal 3 4 7 3 3 2 2" xfId="13053"/>
    <cellStyle name="Normal 3 4 7 3 3 3" xfId="9455"/>
    <cellStyle name="Normal 3 4 7 3 4" xfId="4105"/>
    <cellStyle name="Normal 3 4 7 3 4 2" xfId="11301"/>
    <cellStyle name="Normal 3 4 7 3 5" xfId="7703"/>
    <cellStyle name="Normal 3 4 7 4" xfId="799"/>
    <cellStyle name="Normal 3 4 7 4 2" xfId="1675"/>
    <cellStyle name="Normal 3 4 7 4 2 2" xfId="3427"/>
    <cellStyle name="Normal 3 4 7 4 2 2 2" xfId="7025"/>
    <cellStyle name="Normal 3 4 7 4 2 2 2 2" xfId="14221"/>
    <cellStyle name="Normal 3 4 7 4 2 2 3" xfId="10623"/>
    <cellStyle name="Normal 3 4 7 4 2 3" xfId="5273"/>
    <cellStyle name="Normal 3 4 7 4 2 3 2" xfId="12469"/>
    <cellStyle name="Normal 3 4 7 4 2 4" xfId="8871"/>
    <cellStyle name="Normal 3 4 7 4 3" xfId="2551"/>
    <cellStyle name="Normal 3 4 7 4 3 2" xfId="6149"/>
    <cellStyle name="Normal 3 4 7 4 3 2 2" xfId="13345"/>
    <cellStyle name="Normal 3 4 7 4 3 3" xfId="9747"/>
    <cellStyle name="Normal 3 4 7 4 4" xfId="4397"/>
    <cellStyle name="Normal 3 4 7 4 4 2" xfId="11593"/>
    <cellStyle name="Normal 3 4 7 4 5" xfId="7995"/>
    <cellStyle name="Normal 3 4 7 5" xfId="1091"/>
    <cellStyle name="Normal 3 4 7 5 2" xfId="2843"/>
    <cellStyle name="Normal 3 4 7 5 2 2" xfId="6441"/>
    <cellStyle name="Normal 3 4 7 5 2 2 2" xfId="13637"/>
    <cellStyle name="Normal 3 4 7 5 2 3" xfId="10039"/>
    <cellStyle name="Normal 3 4 7 5 3" xfId="4689"/>
    <cellStyle name="Normal 3 4 7 5 3 2" xfId="11885"/>
    <cellStyle name="Normal 3 4 7 5 4" xfId="8287"/>
    <cellStyle name="Normal 3 4 7 6" xfId="1967"/>
    <cellStyle name="Normal 3 4 7 6 2" xfId="5565"/>
    <cellStyle name="Normal 3 4 7 6 2 2" xfId="12761"/>
    <cellStyle name="Normal 3 4 7 6 3" xfId="9163"/>
    <cellStyle name="Normal 3 4 7 7" xfId="3653"/>
    <cellStyle name="Normal 3 4 7 7 2" xfId="7251"/>
    <cellStyle name="Normal 3 4 7 7 2 2" xfId="14447"/>
    <cellStyle name="Normal 3 4 7 7 3" xfId="10849"/>
    <cellStyle name="Normal 3 4 7 8" xfId="3813"/>
    <cellStyle name="Normal 3 4 7 8 2" xfId="11009"/>
    <cellStyle name="Normal 3 4 7 9" xfId="7411"/>
    <cellStyle name="Normal 3 4 8" xfId="278"/>
    <cellStyle name="Normal 3 4 8 2" xfId="570"/>
    <cellStyle name="Normal 3 4 8 2 2" xfId="1449"/>
    <cellStyle name="Normal 3 4 8 2 2 2" xfId="3201"/>
    <cellStyle name="Normal 3 4 8 2 2 2 2" xfId="6799"/>
    <cellStyle name="Normal 3 4 8 2 2 2 2 2" xfId="13995"/>
    <cellStyle name="Normal 3 4 8 2 2 2 3" xfId="10397"/>
    <cellStyle name="Normal 3 4 8 2 2 3" xfId="5047"/>
    <cellStyle name="Normal 3 4 8 2 2 3 2" xfId="12243"/>
    <cellStyle name="Normal 3 4 8 2 2 4" xfId="8645"/>
    <cellStyle name="Normal 3 4 8 2 3" xfId="2325"/>
    <cellStyle name="Normal 3 4 8 2 3 2" xfId="5923"/>
    <cellStyle name="Normal 3 4 8 2 3 2 2" xfId="13119"/>
    <cellStyle name="Normal 3 4 8 2 3 3" xfId="9521"/>
    <cellStyle name="Normal 3 4 8 2 4" xfId="4171"/>
    <cellStyle name="Normal 3 4 8 2 4 2" xfId="11367"/>
    <cellStyle name="Normal 3 4 8 2 5" xfId="7769"/>
    <cellStyle name="Normal 3 4 8 3" xfId="865"/>
    <cellStyle name="Normal 3 4 8 3 2" xfId="1741"/>
    <cellStyle name="Normal 3 4 8 3 2 2" xfId="3493"/>
    <cellStyle name="Normal 3 4 8 3 2 2 2" xfId="7091"/>
    <cellStyle name="Normal 3 4 8 3 2 2 2 2" xfId="14287"/>
    <cellStyle name="Normal 3 4 8 3 2 2 3" xfId="10689"/>
    <cellStyle name="Normal 3 4 8 3 2 3" xfId="5339"/>
    <cellStyle name="Normal 3 4 8 3 2 3 2" xfId="12535"/>
    <cellStyle name="Normal 3 4 8 3 2 4" xfId="8937"/>
    <cellStyle name="Normal 3 4 8 3 3" xfId="2617"/>
    <cellStyle name="Normal 3 4 8 3 3 2" xfId="6215"/>
    <cellStyle name="Normal 3 4 8 3 3 2 2" xfId="13411"/>
    <cellStyle name="Normal 3 4 8 3 3 3" xfId="9813"/>
    <cellStyle name="Normal 3 4 8 3 4" xfId="4463"/>
    <cellStyle name="Normal 3 4 8 3 4 2" xfId="11659"/>
    <cellStyle name="Normal 3 4 8 3 5" xfId="8061"/>
    <cellStyle name="Normal 3 4 8 4" xfId="1157"/>
    <cellStyle name="Normal 3 4 8 4 2" xfId="2909"/>
    <cellStyle name="Normal 3 4 8 4 2 2" xfId="6507"/>
    <cellStyle name="Normal 3 4 8 4 2 2 2" xfId="13703"/>
    <cellStyle name="Normal 3 4 8 4 2 3" xfId="10105"/>
    <cellStyle name="Normal 3 4 8 4 3" xfId="4755"/>
    <cellStyle name="Normal 3 4 8 4 3 2" xfId="11951"/>
    <cellStyle name="Normal 3 4 8 4 4" xfId="8353"/>
    <cellStyle name="Normal 3 4 8 5" xfId="2033"/>
    <cellStyle name="Normal 3 4 8 5 2" xfId="5631"/>
    <cellStyle name="Normal 3 4 8 5 2 2" xfId="12827"/>
    <cellStyle name="Normal 3 4 8 5 3" xfId="9229"/>
    <cellStyle name="Normal 3 4 8 6" xfId="3879"/>
    <cellStyle name="Normal 3 4 8 6 2" xfId="11075"/>
    <cellStyle name="Normal 3 4 8 7" xfId="7477"/>
    <cellStyle name="Normal 3 4 9" xfId="424"/>
    <cellStyle name="Normal 3 4 9 2" xfId="1303"/>
    <cellStyle name="Normal 3 4 9 2 2" xfId="3055"/>
    <cellStyle name="Normal 3 4 9 2 2 2" xfId="6653"/>
    <cellStyle name="Normal 3 4 9 2 2 2 2" xfId="13849"/>
    <cellStyle name="Normal 3 4 9 2 2 3" xfId="10251"/>
    <cellStyle name="Normal 3 4 9 2 3" xfId="4901"/>
    <cellStyle name="Normal 3 4 9 2 3 2" xfId="12097"/>
    <cellStyle name="Normal 3 4 9 2 4" xfId="8499"/>
    <cellStyle name="Normal 3 4 9 3" xfId="2179"/>
    <cellStyle name="Normal 3 4 9 3 2" xfId="5777"/>
    <cellStyle name="Normal 3 4 9 3 2 2" xfId="12973"/>
    <cellStyle name="Normal 3 4 9 3 3" xfId="9375"/>
    <cellStyle name="Normal 3 4 9 4" xfId="4025"/>
    <cellStyle name="Normal 3 4 9 4 2" xfId="11221"/>
    <cellStyle name="Normal 3 4 9 5" xfId="7623"/>
    <cellStyle name="Normal 3 5" xfId="19"/>
    <cellStyle name="Normal 3 5 10" xfId="1897"/>
    <cellStyle name="Normal 3 5 10 2" xfId="5495"/>
    <cellStyle name="Normal 3 5 10 2 2" xfId="12691"/>
    <cellStyle name="Normal 3 5 10 3" xfId="9093"/>
    <cellStyle name="Normal 3 5 11" xfId="3641"/>
    <cellStyle name="Normal 3 5 11 2" xfId="7239"/>
    <cellStyle name="Normal 3 5 11 2 2" xfId="14435"/>
    <cellStyle name="Normal 3 5 11 3" xfId="10837"/>
    <cellStyle name="Normal 3 5 12" xfId="3743"/>
    <cellStyle name="Normal 3 5 12 2" xfId="10939"/>
    <cellStyle name="Normal 3 5 13" xfId="7341"/>
    <cellStyle name="Normal 3 5 14" xfId="135"/>
    <cellStyle name="Normal 3 5 2" xfId="70"/>
    <cellStyle name="Normal 3 5 2 10" xfId="7363"/>
    <cellStyle name="Normal 3 5 2 11" xfId="157"/>
    <cellStyle name="Normal 3 5 2 2" xfId="242"/>
    <cellStyle name="Normal 3 5 2 2 2" xfId="390"/>
    <cellStyle name="Normal 3 5 2 2 2 2" xfId="682"/>
    <cellStyle name="Normal 3 5 2 2 2 2 2" xfId="1561"/>
    <cellStyle name="Normal 3 5 2 2 2 2 2 2" xfId="3313"/>
    <cellStyle name="Normal 3 5 2 2 2 2 2 2 2" xfId="6911"/>
    <cellStyle name="Normal 3 5 2 2 2 2 2 2 2 2" xfId="14107"/>
    <cellStyle name="Normal 3 5 2 2 2 2 2 2 3" xfId="10509"/>
    <cellStyle name="Normal 3 5 2 2 2 2 2 3" xfId="5159"/>
    <cellStyle name="Normal 3 5 2 2 2 2 2 3 2" xfId="12355"/>
    <cellStyle name="Normal 3 5 2 2 2 2 2 4" xfId="8757"/>
    <cellStyle name="Normal 3 5 2 2 2 2 3" xfId="2437"/>
    <cellStyle name="Normal 3 5 2 2 2 2 3 2" xfId="6035"/>
    <cellStyle name="Normal 3 5 2 2 2 2 3 2 2" xfId="13231"/>
    <cellStyle name="Normal 3 5 2 2 2 2 3 3" xfId="9633"/>
    <cellStyle name="Normal 3 5 2 2 2 2 4" xfId="4283"/>
    <cellStyle name="Normal 3 5 2 2 2 2 4 2" xfId="11479"/>
    <cellStyle name="Normal 3 5 2 2 2 2 5" xfId="7881"/>
    <cellStyle name="Normal 3 5 2 2 2 3" xfId="977"/>
    <cellStyle name="Normal 3 5 2 2 2 3 2" xfId="1853"/>
    <cellStyle name="Normal 3 5 2 2 2 3 2 2" xfId="3605"/>
    <cellStyle name="Normal 3 5 2 2 2 3 2 2 2" xfId="7203"/>
    <cellStyle name="Normal 3 5 2 2 2 3 2 2 2 2" xfId="14399"/>
    <cellStyle name="Normal 3 5 2 2 2 3 2 2 3" xfId="10801"/>
    <cellStyle name="Normal 3 5 2 2 2 3 2 3" xfId="5451"/>
    <cellStyle name="Normal 3 5 2 2 2 3 2 3 2" xfId="12647"/>
    <cellStyle name="Normal 3 5 2 2 2 3 2 4" xfId="9049"/>
    <cellStyle name="Normal 3 5 2 2 2 3 3" xfId="2729"/>
    <cellStyle name="Normal 3 5 2 2 2 3 3 2" xfId="6327"/>
    <cellStyle name="Normal 3 5 2 2 2 3 3 2 2" xfId="13523"/>
    <cellStyle name="Normal 3 5 2 2 2 3 3 3" xfId="9925"/>
    <cellStyle name="Normal 3 5 2 2 2 3 4" xfId="4575"/>
    <cellStyle name="Normal 3 5 2 2 2 3 4 2" xfId="11771"/>
    <cellStyle name="Normal 3 5 2 2 2 3 5" xfId="8173"/>
    <cellStyle name="Normal 3 5 2 2 2 4" xfId="1269"/>
    <cellStyle name="Normal 3 5 2 2 2 4 2" xfId="3021"/>
    <cellStyle name="Normal 3 5 2 2 2 4 2 2" xfId="6619"/>
    <cellStyle name="Normal 3 5 2 2 2 4 2 2 2" xfId="13815"/>
    <cellStyle name="Normal 3 5 2 2 2 4 2 3" xfId="10217"/>
    <cellStyle name="Normal 3 5 2 2 2 4 3" xfId="4867"/>
    <cellStyle name="Normal 3 5 2 2 2 4 3 2" xfId="12063"/>
    <cellStyle name="Normal 3 5 2 2 2 4 4" xfId="8465"/>
    <cellStyle name="Normal 3 5 2 2 2 5" xfId="2145"/>
    <cellStyle name="Normal 3 5 2 2 2 5 2" xfId="5743"/>
    <cellStyle name="Normal 3 5 2 2 2 5 2 2" xfId="12939"/>
    <cellStyle name="Normal 3 5 2 2 2 5 3" xfId="9341"/>
    <cellStyle name="Normal 3 5 2 2 2 6" xfId="3991"/>
    <cellStyle name="Normal 3 5 2 2 2 6 2" xfId="11187"/>
    <cellStyle name="Normal 3 5 2 2 2 7" xfId="7589"/>
    <cellStyle name="Normal 3 5 2 2 3" xfId="536"/>
    <cellStyle name="Normal 3 5 2 2 3 2" xfId="1415"/>
    <cellStyle name="Normal 3 5 2 2 3 2 2" xfId="3167"/>
    <cellStyle name="Normal 3 5 2 2 3 2 2 2" xfId="6765"/>
    <cellStyle name="Normal 3 5 2 2 3 2 2 2 2" xfId="13961"/>
    <cellStyle name="Normal 3 5 2 2 3 2 2 3" xfId="10363"/>
    <cellStyle name="Normal 3 5 2 2 3 2 3" xfId="5013"/>
    <cellStyle name="Normal 3 5 2 2 3 2 3 2" xfId="12209"/>
    <cellStyle name="Normal 3 5 2 2 3 2 4" xfId="8611"/>
    <cellStyle name="Normal 3 5 2 2 3 3" xfId="2291"/>
    <cellStyle name="Normal 3 5 2 2 3 3 2" xfId="5889"/>
    <cellStyle name="Normal 3 5 2 2 3 3 2 2" xfId="13085"/>
    <cellStyle name="Normal 3 5 2 2 3 3 3" xfId="9487"/>
    <cellStyle name="Normal 3 5 2 2 3 4" xfId="4137"/>
    <cellStyle name="Normal 3 5 2 2 3 4 2" xfId="11333"/>
    <cellStyle name="Normal 3 5 2 2 3 5" xfId="7735"/>
    <cellStyle name="Normal 3 5 2 2 4" xfId="831"/>
    <cellStyle name="Normal 3 5 2 2 4 2" xfId="1707"/>
    <cellStyle name="Normal 3 5 2 2 4 2 2" xfId="3459"/>
    <cellStyle name="Normal 3 5 2 2 4 2 2 2" xfId="7057"/>
    <cellStyle name="Normal 3 5 2 2 4 2 2 2 2" xfId="14253"/>
    <cellStyle name="Normal 3 5 2 2 4 2 2 3" xfId="10655"/>
    <cellStyle name="Normal 3 5 2 2 4 2 3" xfId="5305"/>
    <cellStyle name="Normal 3 5 2 2 4 2 3 2" xfId="12501"/>
    <cellStyle name="Normal 3 5 2 2 4 2 4" xfId="8903"/>
    <cellStyle name="Normal 3 5 2 2 4 3" xfId="2583"/>
    <cellStyle name="Normal 3 5 2 2 4 3 2" xfId="6181"/>
    <cellStyle name="Normal 3 5 2 2 4 3 2 2" xfId="13377"/>
    <cellStyle name="Normal 3 5 2 2 4 3 3" xfId="9779"/>
    <cellStyle name="Normal 3 5 2 2 4 4" xfId="4429"/>
    <cellStyle name="Normal 3 5 2 2 4 4 2" xfId="11625"/>
    <cellStyle name="Normal 3 5 2 2 4 5" xfId="8027"/>
    <cellStyle name="Normal 3 5 2 2 5" xfId="1123"/>
    <cellStyle name="Normal 3 5 2 2 5 2" xfId="2875"/>
    <cellStyle name="Normal 3 5 2 2 5 2 2" xfId="6473"/>
    <cellStyle name="Normal 3 5 2 2 5 2 2 2" xfId="13669"/>
    <cellStyle name="Normal 3 5 2 2 5 2 3" xfId="10071"/>
    <cellStyle name="Normal 3 5 2 2 5 3" xfId="4721"/>
    <cellStyle name="Normal 3 5 2 2 5 3 2" xfId="11917"/>
    <cellStyle name="Normal 3 5 2 2 5 4" xfId="8319"/>
    <cellStyle name="Normal 3 5 2 2 6" xfId="1999"/>
    <cellStyle name="Normal 3 5 2 2 6 2" xfId="5597"/>
    <cellStyle name="Normal 3 5 2 2 6 2 2" xfId="12793"/>
    <cellStyle name="Normal 3 5 2 2 6 3" xfId="9195"/>
    <cellStyle name="Normal 3 5 2 2 7" xfId="3845"/>
    <cellStyle name="Normal 3 5 2 2 7 2" xfId="11041"/>
    <cellStyle name="Normal 3 5 2 2 8" xfId="7443"/>
    <cellStyle name="Normal 3 5 2 3" xfId="310"/>
    <cellStyle name="Normal 3 5 2 3 2" xfId="602"/>
    <cellStyle name="Normal 3 5 2 3 2 2" xfId="1481"/>
    <cellStyle name="Normal 3 5 2 3 2 2 2" xfId="3233"/>
    <cellStyle name="Normal 3 5 2 3 2 2 2 2" xfId="6831"/>
    <cellStyle name="Normal 3 5 2 3 2 2 2 2 2" xfId="14027"/>
    <cellStyle name="Normal 3 5 2 3 2 2 2 3" xfId="10429"/>
    <cellStyle name="Normal 3 5 2 3 2 2 3" xfId="5079"/>
    <cellStyle name="Normal 3 5 2 3 2 2 3 2" xfId="12275"/>
    <cellStyle name="Normal 3 5 2 3 2 2 4" xfId="8677"/>
    <cellStyle name="Normal 3 5 2 3 2 3" xfId="2357"/>
    <cellStyle name="Normal 3 5 2 3 2 3 2" xfId="5955"/>
    <cellStyle name="Normal 3 5 2 3 2 3 2 2" xfId="13151"/>
    <cellStyle name="Normal 3 5 2 3 2 3 3" xfId="9553"/>
    <cellStyle name="Normal 3 5 2 3 2 4" xfId="4203"/>
    <cellStyle name="Normal 3 5 2 3 2 4 2" xfId="11399"/>
    <cellStyle name="Normal 3 5 2 3 2 5" xfId="7801"/>
    <cellStyle name="Normal 3 5 2 3 3" xfId="897"/>
    <cellStyle name="Normal 3 5 2 3 3 2" xfId="1773"/>
    <cellStyle name="Normal 3 5 2 3 3 2 2" xfId="3525"/>
    <cellStyle name="Normal 3 5 2 3 3 2 2 2" xfId="7123"/>
    <cellStyle name="Normal 3 5 2 3 3 2 2 2 2" xfId="14319"/>
    <cellStyle name="Normal 3 5 2 3 3 2 2 3" xfId="10721"/>
    <cellStyle name="Normal 3 5 2 3 3 2 3" xfId="5371"/>
    <cellStyle name="Normal 3 5 2 3 3 2 3 2" xfId="12567"/>
    <cellStyle name="Normal 3 5 2 3 3 2 4" xfId="8969"/>
    <cellStyle name="Normal 3 5 2 3 3 3" xfId="2649"/>
    <cellStyle name="Normal 3 5 2 3 3 3 2" xfId="6247"/>
    <cellStyle name="Normal 3 5 2 3 3 3 2 2" xfId="13443"/>
    <cellStyle name="Normal 3 5 2 3 3 3 3" xfId="9845"/>
    <cellStyle name="Normal 3 5 2 3 3 4" xfId="4495"/>
    <cellStyle name="Normal 3 5 2 3 3 4 2" xfId="11691"/>
    <cellStyle name="Normal 3 5 2 3 3 5" xfId="8093"/>
    <cellStyle name="Normal 3 5 2 3 4" xfId="1189"/>
    <cellStyle name="Normal 3 5 2 3 4 2" xfId="2941"/>
    <cellStyle name="Normal 3 5 2 3 4 2 2" xfId="6539"/>
    <cellStyle name="Normal 3 5 2 3 4 2 2 2" xfId="13735"/>
    <cellStyle name="Normal 3 5 2 3 4 2 3" xfId="10137"/>
    <cellStyle name="Normal 3 5 2 3 4 3" xfId="4787"/>
    <cellStyle name="Normal 3 5 2 3 4 3 2" xfId="11983"/>
    <cellStyle name="Normal 3 5 2 3 4 4" xfId="8385"/>
    <cellStyle name="Normal 3 5 2 3 5" xfId="2065"/>
    <cellStyle name="Normal 3 5 2 3 5 2" xfId="5663"/>
    <cellStyle name="Normal 3 5 2 3 5 2 2" xfId="12859"/>
    <cellStyle name="Normal 3 5 2 3 5 3" xfId="9261"/>
    <cellStyle name="Normal 3 5 2 3 6" xfId="3911"/>
    <cellStyle name="Normal 3 5 2 3 6 2" xfId="11107"/>
    <cellStyle name="Normal 3 5 2 3 7" xfId="7509"/>
    <cellStyle name="Normal 3 5 2 4" xfId="456"/>
    <cellStyle name="Normal 3 5 2 4 2" xfId="1335"/>
    <cellStyle name="Normal 3 5 2 4 2 2" xfId="3087"/>
    <cellStyle name="Normal 3 5 2 4 2 2 2" xfId="6685"/>
    <cellStyle name="Normal 3 5 2 4 2 2 2 2" xfId="13881"/>
    <cellStyle name="Normal 3 5 2 4 2 2 3" xfId="10283"/>
    <cellStyle name="Normal 3 5 2 4 2 3" xfId="4933"/>
    <cellStyle name="Normal 3 5 2 4 2 3 2" xfId="12129"/>
    <cellStyle name="Normal 3 5 2 4 2 4" xfId="8531"/>
    <cellStyle name="Normal 3 5 2 4 3" xfId="2211"/>
    <cellStyle name="Normal 3 5 2 4 3 2" xfId="5809"/>
    <cellStyle name="Normal 3 5 2 4 3 2 2" xfId="13005"/>
    <cellStyle name="Normal 3 5 2 4 3 3" xfId="9407"/>
    <cellStyle name="Normal 3 5 2 4 4" xfId="4057"/>
    <cellStyle name="Normal 3 5 2 4 4 2" xfId="11253"/>
    <cellStyle name="Normal 3 5 2 4 5" xfId="7655"/>
    <cellStyle name="Normal 3 5 2 5" xfId="751"/>
    <cellStyle name="Normal 3 5 2 5 2" xfId="1627"/>
    <cellStyle name="Normal 3 5 2 5 2 2" xfId="3379"/>
    <cellStyle name="Normal 3 5 2 5 2 2 2" xfId="6977"/>
    <cellStyle name="Normal 3 5 2 5 2 2 2 2" xfId="14173"/>
    <cellStyle name="Normal 3 5 2 5 2 2 3" xfId="10575"/>
    <cellStyle name="Normal 3 5 2 5 2 3" xfId="5225"/>
    <cellStyle name="Normal 3 5 2 5 2 3 2" xfId="12421"/>
    <cellStyle name="Normal 3 5 2 5 2 4" xfId="8823"/>
    <cellStyle name="Normal 3 5 2 5 3" xfId="2503"/>
    <cellStyle name="Normal 3 5 2 5 3 2" xfId="6101"/>
    <cellStyle name="Normal 3 5 2 5 3 2 2" xfId="13297"/>
    <cellStyle name="Normal 3 5 2 5 3 3" xfId="9699"/>
    <cellStyle name="Normal 3 5 2 5 4" xfId="4349"/>
    <cellStyle name="Normal 3 5 2 5 4 2" xfId="11545"/>
    <cellStyle name="Normal 3 5 2 5 5" xfId="7947"/>
    <cellStyle name="Normal 3 5 2 6" xfId="1043"/>
    <cellStyle name="Normal 3 5 2 6 2" xfId="2795"/>
    <cellStyle name="Normal 3 5 2 6 2 2" xfId="6393"/>
    <cellStyle name="Normal 3 5 2 6 2 2 2" xfId="13589"/>
    <cellStyle name="Normal 3 5 2 6 2 3" xfId="9991"/>
    <cellStyle name="Normal 3 5 2 6 3" xfId="4641"/>
    <cellStyle name="Normal 3 5 2 6 3 2" xfId="11837"/>
    <cellStyle name="Normal 3 5 2 6 4" xfId="8239"/>
    <cellStyle name="Normal 3 5 2 7" xfId="1919"/>
    <cellStyle name="Normal 3 5 2 7 2" xfId="5517"/>
    <cellStyle name="Normal 3 5 2 7 2 2" xfId="12713"/>
    <cellStyle name="Normal 3 5 2 7 3" xfId="9115"/>
    <cellStyle name="Normal 3 5 2 8" xfId="3685"/>
    <cellStyle name="Normal 3 5 2 8 2" xfId="7283"/>
    <cellStyle name="Normal 3 5 2 8 2 2" xfId="14479"/>
    <cellStyle name="Normal 3 5 2 8 3" xfId="10881"/>
    <cellStyle name="Normal 3 5 2 9" xfId="3765"/>
    <cellStyle name="Normal 3 5 2 9 2" xfId="10961"/>
    <cellStyle name="Normal 3 5 3" xfId="93"/>
    <cellStyle name="Normal 3 5 3 10" xfId="7385"/>
    <cellStyle name="Normal 3 5 3 11" xfId="180"/>
    <cellStyle name="Normal 3 5 3 2" xfId="265"/>
    <cellStyle name="Normal 3 5 3 2 2" xfId="412"/>
    <cellStyle name="Normal 3 5 3 2 2 2" xfId="704"/>
    <cellStyle name="Normal 3 5 3 2 2 2 2" xfId="1583"/>
    <cellStyle name="Normal 3 5 3 2 2 2 2 2" xfId="3335"/>
    <cellStyle name="Normal 3 5 3 2 2 2 2 2 2" xfId="6933"/>
    <cellStyle name="Normal 3 5 3 2 2 2 2 2 2 2" xfId="14129"/>
    <cellStyle name="Normal 3 5 3 2 2 2 2 2 3" xfId="10531"/>
    <cellStyle name="Normal 3 5 3 2 2 2 2 3" xfId="5181"/>
    <cellStyle name="Normal 3 5 3 2 2 2 2 3 2" xfId="12377"/>
    <cellStyle name="Normal 3 5 3 2 2 2 2 4" xfId="8779"/>
    <cellStyle name="Normal 3 5 3 2 2 2 3" xfId="2459"/>
    <cellStyle name="Normal 3 5 3 2 2 2 3 2" xfId="6057"/>
    <cellStyle name="Normal 3 5 3 2 2 2 3 2 2" xfId="13253"/>
    <cellStyle name="Normal 3 5 3 2 2 2 3 3" xfId="9655"/>
    <cellStyle name="Normal 3 5 3 2 2 2 4" xfId="4305"/>
    <cellStyle name="Normal 3 5 3 2 2 2 4 2" xfId="11501"/>
    <cellStyle name="Normal 3 5 3 2 2 2 5" xfId="7903"/>
    <cellStyle name="Normal 3 5 3 2 2 3" xfId="999"/>
    <cellStyle name="Normal 3 5 3 2 2 3 2" xfId="1875"/>
    <cellStyle name="Normal 3 5 3 2 2 3 2 2" xfId="3627"/>
    <cellStyle name="Normal 3 5 3 2 2 3 2 2 2" xfId="7225"/>
    <cellStyle name="Normal 3 5 3 2 2 3 2 2 2 2" xfId="14421"/>
    <cellStyle name="Normal 3 5 3 2 2 3 2 2 3" xfId="10823"/>
    <cellStyle name="Normal 3 5 3 2 2 3 2 3" xfId="5473"/>
    <cellStyle name="Normal 3 5 3 2 2 3 2 3 2" xfId="12669"/>
    <cellStyle name="Normal 3 5 3 2 2 3 2 4" xfId="9071"/>
    <cellStyle name="Normal 3 5 3 2 2 3 3" xfId="2751"/>
    <cellStyle name="Normal 3 5 3 2 2 3 3 2" xfId="6349"/>
    <cellStyle name="Normal 3 5 3 2 2 3 3 2 2" xfId="13545"/>
    <cellStyle name="Normal 3 5 3 2 2 3 3 3" xfId="9947"/>
    <cellStyle name="Normal 3 5 3 2 2 3 4" xfId="4597"/>
    <cellStyle name="Normal 3 5 3 2 2 3 4 2" xfId="11793"/>
    <cellStyle name="Normal 3 5 3 2 2 3 5" xfId="8195"/>
    <cellStyle name="Normal 3 5 3 2 2 4" xfId="1291"/>
    <cellStyle name="Normal 3 5 3 2 2 4 2" xfId="3043"/>
    <cellStyle name="Normal 3 5 3 2 2 4 2 2" xfId="6641"/>
    <cellStyle name="Normal 3 5 3 2 2 4 2 2 2" xfId="13837"/>
    <cellStyle name="Normal 3 5 3 2 2 4 2 3" xfId="10239"/>
    <cellStyle name="Normal 3 5 3 2 2 4 3" xfId="4889"/>
    <cellStyle name="Normal 3 5 3 2 2 4 3 2" xfId="12085"/>
    <cellStyle name="Normal 3 5 3 2 2 4 4" xfId="8487"/>
    <cellStyle name="Normal 3 5 3 2 2 5" xfId="2167"/>
    <cellStyle name="Normal 3 5 3 2 2 5 2" xfId="5765"/>
    <cellStyle name="Normal 3 5 3 2 2 5 2 2" xfId="12961"/>
    <cellStyle name="Normal 3 5 3 2 2 5 3" xfId="9363"/>
    <cellStyle name="Normal 3 5 3 2 2 6" xfId="4013"/>
    <cellStyle name="Normal 3 5 3 2 2 6 2" xfId="11209"/>
    <cellStyle name="Normal 3 5 3 2 2 7" xfId="7611"/>
    <cellStyle name="Normal 3 5 3 2 3" xfId="558"/>
    <cellStyle name="Normal 3 5 3 2 3 2" xfId="1437"/>
    <cellStyle name="Normal 3 5 3 2 3 2 2" xfId="3189"/>
    <cellStyle name="Normal 3 5 3 2 3 2 2 2" xfId="6787"/>
    <cellStyle name="Normal 3 5 3 2 3 2 2 2 2" xfId="13983"/>
    <cellStyle name="Normal 3 5 3 2 3 2 2 3" xfId="10385"/>
    <cellStyle name="Normal 3 5 3 2 3 2 3" xfId="5035"/>
    <cellStyle name="Normal 3 5 3 2 3 2 3 2" xfId="12231"/>
    <cellStyle name="Normal 3 5 3 2 3 2 4" xfId="8633"/>
    <cellStyle name="Normal 3 5 3 2 3 3" xfId="2313"/>
    <cellStyle name="Normal 3 5 3 2 3 3 2" xfId="5911"/>
    <cellStyle name="Normal 3 5 3 2 3 3 2 2" xfId="13107"/>
    <cellStyle name="Normal 3 5 3 2 3 3 3" xfId="9509"/>
    <cellStyle name="Normal 3 5 3 2 3 4" xfId="4159"/>
    <cellStyle name="Normal 3 5 3 2 3 4 2" xfId="11355"/>
    <cellStyle name="Normal 3 5 3 2 3 5" xfId="7757"/>
    <cellStyle name="Normal 3 5 3 2 4" xfId="853"/>
    <cellStyle name="Normal 3 5 3 2 4 2" xfId="1729"/>
    <cellStyle name="Normal 3 5 3 2 4 2 2" xfId="3481"/>
    <cellStyle name="Normal 3 5 3 2 4 2 2 2" xfId="7079"/>
    <cellStyle name="Normal 3 5 3 2 4 2 2 2 2" xfId="14275"/>
    <cellStyle name="Normal 3 5 3 2 4 2 2 3" xfId="10677"/>
    <cellStyle name="Normal 3 5 3 2 4 2 3" xfId="5327"/>
    <cellStyle name="Normal 3 5 3 2 4 2 3 2" xfId="12523"/>
    <cellStyle name="Normal 3 5 3 2 4 2 4" xfId="8925"/>
    <cellStyle name="Normal 3 5 3 2 4 3" xfId="2605"/>
    <cellStyle name="Normal 3 5 3 2 4 3 2" xfId="6203"/>
    <cellStyle name="Normal 3 5 3 2 4 3 2 2" xfId="13399"/>
    <cellStyle name="Normal 3 5 3 2 4 3 3" xfId="9801"/>
    <cellStyle name="Normal 3 5 3 2 4 4" xfId="4451"/>
    <cellStyle name="Normal 3 5 3 2 4 4 2" xfId="11647"/>
    <cellStyle name="Normal 3 5 3 2 4 5" xfId="8049"/>
    <cellStyle name="Normal 3 5 3 2 5" xfId="1145"/>
    <cellStyle name="Normal 3 5 3 2 5 2" xfId="2897"/>
    <cellStyle name="Normal 3 5 3 2 5 2 2" xfId="6495"/>
    <cellStyle name="Normal 3 5 3 2 5 2 2 2" xfId="13691"/>
    <cellStyle name="Normal 3 5 3 2 5 2 3" xfId="10093"/>
    <cellStyle name="Normal 3 5 3 2 5 3" xfId="4743"/>
    <cellStyle name="Normal 3 5 3 2 5 3 2" xfId="11939"/>
    <cellStyle name="Normal 3 5 3 2 5 4" xfId="8341"/>
    <cellStyle name="Normal 3 5 3 2 6" xfId="2021"/>
    <cellStyle name="Normal 3 5 3 2 6 2" xfId="5619"/>
    <cellStyle name="Normal 3 5 3 2 6 2 2" xfId="12815"/>
    <cellStyle name="Normal 3 5 3 2 6 3" xfId="9217"/>
    <cellStyle name="Normal 3 5 3 2 7" xfId="3867"/>
    <cellStyle name="Normal 3 5 3 2 7 2" xfId="11063"/>
    <cellStyle name="Normal 3 5 3 2 8" xfId="7465"/>
    <cellStyle name="Normal 3 5 3 3" xfId="332"/>
    <cellStyle name="Normal 3 5 3 3 2" xfId="624"/>
    <cellStyle name="Normal 3 5 3 3 2 2" xfId="1503"/>
    <cellStyle name="Normal 3 5 3 3 2 2 2" xfId="3255"/>
    <cellStyle name="Normal 3 5 3 3 2 2 2 2" xfId="6853"/>
    <cellStyle name="Normal 3 5 3 3 2 2 2 2 2" xfId="14049"/>
    <cellStyle name="Normal 3 5 3 3 2 2 2 3" xfId="10451"/>
    <cellStyle name="Normal 3 5 3 3 2 2 3" xfId="5101"/>
    <cellStyle name="Normal 3 5 3 3 2 2 3 2" xfId="12297"/>
    <cellStyle name="Normal 3 5 3 3 2 2 4" xfId="8699"/>
    <cellStyle name="Normal 3 5 3 3 2 3" xfId="2379"/>
    <cellStyle name="Normal 3 5 3 3 2 3 2" xfId="5977"/>
    <cellStyle name="Normal 3 5 3 3 2 3 2 2" xfId="13173"/>
    <cellStyle name="Normal 3 5 3 3 2 3 3" xfId="9575"/>
    <cellStyle name="Normal 3 5 3 3 2 4" xfId="4225"/>
    <cellStyle name="Normal 3 5 3 3 2 4 2" xfId="11421"/>
    <cellStyle name="Normal 3 5 3 3 2 5" xfId="7823"/>
    <cellStyle name="Normal 3 5 3 3 3" xfId="919"/>
    <cellStyle name="Normal 3 5 3 3 3 2" xfId="1795"/>
    <cellStyle name="Normal 3 5 3 3 3 2 2" xfId="3547"/>
    <cellStyle name="Normal 3 5 3 3 3 2 2 2" xfId="7145"/>
    <cellStyle name="Normal 3 5 3 3 3 2 2 2 2" xfId="14341"/>
    <cellStyle name="Normal 3 5 3 3 3 2 2 3" xfId="10743"/>
    <cellStyle name="Normal 3 5 3 3 3 2 3" xfId="5393"/>
    <cellStyle name="Normal 3 5 3 3 3 2 3 2" xfId="12589"/>
    <cellStyle name="Normal 3 5 3 3 3 2 4" xfId="8991"/>
    <cellStyle name="Normal 3 5 3 3 3 3" xfId="2671"/>
    <cellStyle name="Normal 3 5 3 3 3 3 2" xfId="6269"/>
    <cellStyle name="Normal 3 5 3 3 3 3 2 2" xfId="13465"/>
    <cellStyle name="Normal 3 5 3 3 3 3 3" xfId="9867"/>
    <cellStyle name="Normal 3 5 3 3 3 4" xfId="4517"/>
    <cellStyle name="Normal 3 5 3 3 3 4 2" xfId="11713"/>
    <cellStyle name="Normal 3 5 3 3 3 5" xfId="8115"/>
    <cellStyle name="Normal 3 5 3 3 4" xfId="1211"/>
    <cellStyle name="Normal 3 5 3 3 4 2" xfId="2963"/>
    <cellStyle name="Normal 3 5 3 3 4 2 2" xfId="6561"/>
    <cellStyle name="Normal 3 5 3 3 4 2 2 2" xfId="13757"/>
    <cellStyle name="Normal 3 5 3 3 4 2 3" xfId="10159"/>
    <cellStyle name="Normal 3 5 3 3 4 3" xfId="4809"/>
    <cellStyle name="Normal 3 5 3 3 4 3 2" xfId="12005"/>
    <cellStyle name="Normal 3 5 3 3 4 4" xfId="8407"/>
    <cellStyle name="Normal 3 5 3 3 5" xfId="2087"/>
    <cellStyle name="Normal 3 5 3 3 5 2" xfId="5685"/>
    <cellStyle name="Normal 3 5 3 3 5 2 2" xfId="12881"/>
    <cellStyle name="Normal 3 5 3 3 5 3" xfId="9283"/>
    <cellStyle name="Normal 3 5 3 3 6" xfId="3933"/>
    <cellStyle name="Normal 3 5 3 3 6 2" xfId="11129"/>
    <cellStyle name="Normal 3 5 3 3 7" xfId="7531"/>
    <cellStyle name="Normal 3 5 3 4" xfId="478"/>
    <cellStyle name="Normal 3 5 3 4 2" xfId="1357"/>
    <cellStyle name="Normal 3 5 3 4 2 2" xfId="3109"/>
    <cellStyle name="Normal 3 5 3 4 2 2 2" xfId="6707"/>
    <cellStyle name="Normal 3 5 3 4 2 2 2 2" xfId="13903"/>
    <cellStyle name="Normal 3 5 3 4 2 2 3" xfId="10305"/>
    <cellStyle name="Normal 3 5 3 4 2 3" xfId="4955"/>
    <cellStyle name="Normal 3 5 3 4 2 3 2" xfId="12151"/>
    <cellStyle name="Normal 3 5 3 4 2 4" xfId="8553"/>
    <cellStyle name="Normal 3 5 3 4 3" xfId="2233"/>
    <cellStyle name="Normal 3 5 3 4 3 2" xfId="5831"/>
    <cellStyle name="Normal 3 5 3 4 3 2 2" xfId="13027"/>
    <cellStyle name="Normal 3 5 3 4 3 3" xfId="9429"/>
    <cellStyle name="Normal 3 5 3 4 4" xfId="4079"/>
    <cellStyle name="Normal 3 5 3 4 4 2" xfId="11275"/>
    <cellStyle name="Normal 3 5 3 4 5" xfId="7677"/>
    <cellStyle name="Normal 3 5 3 5" xfId="773"/>
    <cellStyle name="Normal 3 5 3 5 2" xfId="1649"/>
    <cellStyle name="Normal 3 5 3 5 2 2" xfId="3401"/>
    <cellStyle name="Normal 3 5 3 5 2 2 2" xfId="6999"/>
    <cellStyle name="Normal 3 5 3 5 2 2 2 2" xfId="14195"/>
    <cellStyle name="Normal 3 5 3 5 2 2 3" xfId="10597"/>
    <cellStyle name="Normal 3 5 3 5 2 3" xfId="5247"/>
    <cellStyle name="Normal 3 5 3 5 2 3 2" xfId="12443"/>
    <cellStyle name="Normal 3 5 3 5 2 4" xfId="8845"/>
    <cellStyle name="Normal 3 5 3 5 3" xfId="2525"/>
    <cellStyle name="Normal 3 5 3 5 3 2" xfId="6123"/>
    <cellStyle name="Normal 3 5 3 5 3 2 2" xfId="13319"/>
    <cellStyle name="Normal 3 5 3 5 3 3" xfId="9721"/>
    <cellStyle name="Normal 3 5 3 5 4" xfId="4371"/>
    <cellStyle name="Normal 3 5 3 5 4 2" xfId="11567"/>
    <cellStyle name="Normal 3 5 3 5 5" xfId="7969"/>
    <cellStyle name="Normal 3 5 3 6" xfId="1065"/>
    <cellStyle name="Normal 3 5 3 6 2" xfId="2817"/>
    <cellStyle name="Normal 3 5 3 6 2 2" xfId="6415"/>
    <cellStyle name="Normal 3 5 3 6 2 2 2" xfId="13611"/>
    <cellStyle name="Normal 3 5 3 6 2 3" xfId="10013"/>
    <cellStyle name="Normal 3 5 3 6 3" xfId="4663"/>
    <cellStyle name="Normal 3 5 3 6 3 2" xfId="11859"/>
    <cellStyle name="Normal 3 5 3 6 4" xfId="8261"/>
    <cellStyle name="Normal 3 5 3 7" xfId="1941"/>
    <cellStyle name="Normal 3 5 3 7 2" xfId="5539"/>
    <cellStyle name="Normal 3 5 3 7 2 2" xfId="12735"/>
    <cellStyle name="Normal 3 5 3 7 3" xfId="9137"/>
    <cellStyle name="Normal 3 5 3 8" xfId="3707"/>
    <cellStyle name="Normal 3 5 3 8 2" xfId="7305"/>
    <cellStyle name="Normal 3 5 3 8 2 2" xfId="14501"/>
    <cellStyle name="Normal 3 5 3 8 3" xfId="10903"/>
    <cellStyle name="Normal 3 5 3 9" xfId="3787"/>
    <cellStyle name="Normal 3 5 3 9 2" xfId="10983"/>
    <cellStyle name="Normal 3 5 4" xfId="110"/>
    <cellStyle name="Normal 3 5 4 10" xfId="196"/>
    <cellStyle name="Normal 3 5 4 2" xfId="346"/>
    <cellStyle name="Normal 3 5 4 2 2" xfId="638"/>
    <cellStyle name="Normal 3 5 4 2 2 2" xfId="1517"/>
    <cellStyle name="Normal 3 5 4 2 2 2 2" xfId="3269"/>
    <cellStyle name="Normal 3 5 4 2 2 2 2 2" xfId="6867"/>
    <cellStyle name="Normal 3 5 4 2 2 2 2 2 2" xfId="14063"/>
    <cellStyle name="Normal 3 5 4 2 2 2 2 3" xfId="10465"/>
    <cellStyle name="Normal 3 5 4 2 2 2 3" xfId="5115"/>
    <cellStyle name="Normal 3 5 4 2 2 2 3 2" xfId="12311"/>
    <cellStyle name="Normal 3 5 4 2 2 2 4" xfId="8713"/>
    <cellStyle name="Normal 3 5 4 2 2 3" xfId="2393"/>
    <cellStyle name="Normal 3 5 4 2 2 3 2" xfId="5991"/>
    <cellStyle name="Normal 3 5 4 2 2 3 2 2" xfId="13187"/>
    <cellStyle name="Normal 3 5 4 2 2 3 3" xfId="9589"/>
    <cellStyle name="Normal 3 5 4 2 2 4" xfId="4239"/>
    <cellStyle name="Normal 3 5 4 2 2 4 2" xfId="11435"/>
    <cellStyle name="Normal 3 5 4 2 2 5" xfId="7837"/>
    <cellStyle name="Normal 3 5 4 2 3" xfId="933"/>
    <cellStyle name="Normal 3 5 4 2 3 2" xfId="1809"/>
    <cellStyle name="Normal 3 5 4 2 3 2 2" xfId="3561"/>
    <cellStyle name="Normal 3 5 4 2 3 2 2 2" xfId="7159"/>
    <cellStyle name="Normal 3 5 4 2 3 2 2 2 2" xfId="14355"/>
    <cellStyle name="Normal 3 5 4 2 3 2 2 3" xfId="10757"/>
    <cellStyle name="Normal 3 5 4 2 3 2 3" xfId="5407"/>
    <cellStyle name="Normal 3 5 4 2 3 2 3 2" xfId="12603"/>
    <cellStyle name="Normal 3 5 4 2 3 2 4" xfId="9005"/>
    <cellStyle name="Normal 3 5 4 2 3 3" xfId="2685"/>
    <cellStyle name="Normal 3 5 4 2 3 3 2" xfId="6283"/>
    <cellStyle name="Normal 3 5 4 2 3 3 2 2" xfId="13479"/>
    <cellStyle name="Normal 3 5 4 2 3 3 3" xfId="9881"/>
    <cellStyle name="Normal 3 5 4 2 3 4" xfId="4531"/>
    <cellStyle name="Normal 3 5 4 2 3 4 2" xfId="11727"/>
    <cellStyle name="Normal 3 5 4 2 3 5" xfId="8129"/>
    <cellStyle name="Normal 3 5 4 2 4" xfId="1225"/>
    <cellStyle name="Normal 3 5 4 2 4 2" xfId="2977"/>
    <cellStyle name="Normal 3 5 4 2 4 2 2" xfId="6575"/>
    <cellStyle name="Normal 3 5 4 2 4 2 2 2" xfId="13771"/>
    <cellStyle name="Normal 3 5 4 2 4 2 3" xfId="10173"/>
    <cellStyle name="Normal 3 5 4 2 4 3" xfId="4823"/>
    <cellStyle name="Normal 3 5 4 2 4 3 2" xfId="12019"/>
    <cellStyle name="Normal 3 5 4 2 4 4" xfId="8421"/>
    <cellStyle name="Normal 3 5 4 2 5" xfId="2101"/>
    <cellStyle name="Normal 3 5 4 2 5 2" xfId="5699"/>
    <cellStyle name="Normal 3 5 4 2 5 2 2" xfId="12895"/>
    <cellStyle name="Normal 3 5 4 2 5 3" xfId="9297"/>
    <cellStyle name="Normal 3 5 4 2 6" xfId="3947"/>
    <cellStyle name="Normal 3 5 4 2 6 2" xfId="11143"/>
    <cellStyle name="Normal 3 5 4 2 7" xfId="7545"/>
    <cellStyle name="Normal 3 5 4 3" xfId="492"/>
    <cellStyle name="Normal 3 5 4 3 2" xfId="1371"/>
    <cellStyle name="Normal 3 5 4 3 2 2" xfId="3123"/>
    <cellStyle name="Normal 3 5 4 3 2 2 2" xfId="6721"/>
    <cellStyle name="Normal 3 5 4 3 2 2 2 2" xfId="13917"/>
    <cellStyle name="Normal 3 5 4 3 2 2 3" xfId="10319"/>
    <cellStyle name="Normal 3 5 4 3 2 3" xfId="4969"/>
    <cellStyle name="Normal 3 5 4 3 2 3 2" xfId="12165"/>
    <cellStyle name="Normal 3 5 4 3 2 4" xfId="8567"/>
    <cellStyle name="Normal 3 5 4 3 3" xfId="2247"/>
    <cellStyle name="Normal 3 5 4 3 3 2" xfId="5845"/>
    <cellStyle name="Normal 3 5 4 3 3 2 2" xfId="13041"/>
    <cellStyle name="Normal 3 5 4 3 3 3" xfId="9443"/>
    <cellStyle name="Normal 3 5 4 3 4" xfId="4093"/>
    <cellStyle name="Normal 3 5 4 3 4 2" xfId="11289"/>
    <cellStyle name="Normal 3 5 4 3 5" xfId="7691"/>
    <cellStyle name="Normal 3 5 4 4" xfId="787"/>
    <cellStyle name="Normal 3 5 4 4 2" xfId="1663"/>
    <cellStyle name="Normal 3 5 4 4 2 2" xfId="3415"/>
    <cellStyle name="Normal 3 5 4 4 2 2 2" xfId="7013"/>
    <cellStyle name="Normal 3 5 4 4 2 2 2 2" xfId="14209"/>
    <cellStyle name="Normal 3 5 4 4 2 2 3" xfId="10611"/>
    <cellStyle name="Normal 3 5 4 4 2 3" xfId="5261"/>
    <cellStyle name="Normal 3 5 4 4 2 3 2" xfId="12457"/>
    <cellStyle name="Normal 3 5 4 4 2 4" xfId="8859"/>
    <cellStyle name="Normal 3 5 4 4 3" xfId="2539"/>
    <cellStyle name="Normal 3 5 4 4 3 2" xfId="6137"/>
    <cellStyle name="Normal 3 5 4 4 3 2 2" xfId="13333"/>
    <cellStyle name="Normal 3 5 4 4 3 3" xfId="9735"/>
    <cellStyle name="Normal 3 5 4 4 4" xfId="4385"/>
    <cellStyle name="Normal 3 5 4 4 4 2" xfId="11581"/>
    <cellStyle name="Normal 3 5 4 4 5" xfId="7983"/>
    <cellStyle name="Normal 3 5 4 5" xfId="1079"/>
    <cellStyle name="Normal 3 5 4 5 2" xfId="2831"/>
    <cellStyle name="Normal 3 5 4 5 2 2" xfId="6429"/>
    <cellStyle name="Normal 3 5 4 5 2 2 2" xfId="13625"/>
    <cellStyle name="Normal 3 5 4 5 2 3" xfId="10027"/>
    <cellStyle name="Normal 3 5 4 5 3" xfId="4677"/>
    <cellStyle name="Normal 3 5 4 5 3 2" xfId="11873"/>
    <cellStyle name="Normal 3 5 4 5 4" xfId="8275"/>
    <cellStyle name="Normal 3 5 4 6" xfId="1955"/>
    <cellStyle name="Normal 3 5 4 6 2" xfId="5553"/>
    <cellStyle name="Normal 3 5 4 6 2 2" xfId="12749"/>
    <cellStyle name="Normal 3 5 4 6 3" xfId="9151"/>
    <cellStyle name="Normal 3 5 4 7" xfId="3721"/>
    <cellStyle name="Normal 3 5 4 7 2" xfId="7319"/>
    <cellStyle name="Normal 3 5 4 7 2 2" xfId="14515"/>
    <cellStyle name="Normal 3 5 4 7 3" xfId="10917"/>
    <cellStyle name="Normal 3 5 4 8" xfId="3801"/>
    <cellStyle name="Normal 3 5 4 8 2" xfId="10997"/>
    <cellStyle name="Normal 3 5 4 9" xfId="7399"/>
    <cellStyle name="Normal 3 5 5" xfId="48"/>
    <cellStyle name="Normal 3 5 5 10" xfId="220"/>
    <cellStyle name="Normal 3 5 5 2" xfId="368"/>
    <cellStyle name="Normal 3 5 5 2 2" xfId="660"/>
    <cellStyle name="Normal 3 5 5 2 2 2" xfId="1539"/>
    <cellStyle name="Normal 3 5 5 2 2 2 2" xfId="3291"/>
    <cellStyle name="Normal 3 5 5 2 2 2 2 2" xfId="6889"/>
    <cellStyle name="Normal 3 5 5 2 2 2 2 2 2" xfId="14085"/>
    <cellStyle name="Normal 3 5 5 2 2 2 2 3" xfId="10487"/>
    <cellStyle name="Normal 3 5 5 2 2 2 3" xfId="5137"/>
    <cellStyle name="Normal 3 5 5 2 2 2 3 2" xfId="12333"/>
    <cellStyle name="Normal 3 5 5 2 2 2 4" xfId="8735"/>
    <cellStyle name="Normal 3 5 5 2 2 3" xfId="2415"/>
    <cellStyle name="Normal 3 5 5 2 2 3 2" xfId="6013"/>
    <cellStyle name="Normal 3 5 5 2 2 3 2 2" xfId="13209"/>
    <cellStyle name="Normal 3 5 5 2 2 3 3" xfId="9611"/>
    <cellStyle name="Normal 3 5 5 2 2 4" xfId="4261"/>
    <cellStyle name="Normal 3 5 5 2 2 4 2" xfId="11457"/>
    <cellStyle name="Normal 3 5 5 2 2 5" xfId="7859"/>
    <cellStyle name="Normal 3 5 5 2 3" xfId="955"/>
    <cellStyle name="Normal 3 5 5 2 3 2" xfId="1831"/>
    <cellStyle name="Normal 3 5 5 2 3 2 2" xfId="3583"/>
    <cellStyle name="Normal 3 5 5 2 3 2 2 2" xfId="7181"/>
    <cellStyle name="Normal 3 5 5 2 3 2 2 2 2" xfId="14377"/>
    <cellStyle name="Normal 3 5 5 2 3 2 2 3" xfId="10779"/>
    <cellStyle name="Normal 3 5 5 2 3 2 3" xfId="5429"/>
    <cellStyle name="Normal 3 5 5 2 3 2 3 2" xfId="12625"/>
    <cellStyle name="Normal 3 5 5 2 3 2 4" xfId="9027"/>
    <cellStyle name="Normal 3 5 5 2 3 3" xfId="2707"/>
    <cellStyle name="Normal 3 5 5 2 3 3 2" xfId="6305"/>
    <cellStyle name="Normal 3 5 5 2 3 3 2 2" xfId="13501"/>
    <cellStyle name="Normal 3 5 5 2 3 3 3" xfId="9903"/>
    <cellStyle name="Normal 3 5 5 2 3 4" xfId="4553"/>
    <cellStyle name="Normal 3 5 5 2 3 4 2" xfId="11749"/>
    <cellStyle name="Normal 3 5 5 2 3 5" xfId="8151"/>
    <cellStyle name="Normal 3 5 5 2 4" xfId="1247"/>
    <cellStyle name="Normal 3 5 5 2 4 2" xfId="2999"/>
    <cellStyle name="Normal 3 5 5 2 4 2 2" xfId="6597"/>
    <cellStyle name="Normal 3 5 5 2 4 2 2 2" xfId="13793"/>
    <cellStyle name="Normal 3 5 5 2 4 2 3" xfId="10195"/>
    <cellStyle name="Normal 3 5 5 2 4 3" xfId="4845"/>
    <cellStyle name="Normal 3 5 5 2 4 3 2" xfId="12041"/>
    <cellStyle name="Normal 3 5 5 2 4 4" xfId="8443"/>
    <cellStyle name="Normal 3 5 5 2 5" xfId="2123"/>
    <cellStyle name="Normal 3 5 5 2 5 2" xfId="5721"/>
    <cellStyle name="Normal 3 5 5 2 5 2 2" xfId="12917"/>
    <cellStyle name="Normal 3 5 5 2 5 3" xfId="9319"/>
    <cellStyle name="Normal 3 5 5 2 6" xfId="3969"/>
    <cellStyle name="Normal 3 5 5 2 6 2" xfId="11165"/>
    <cellStyle name="Normal 3 5 5 2 7" xfId="7567"/>
    <cellStyle name="Normal 3 5 5 3" xfId="514"/>
    <cellStyle name="Normal 3 5 5 3 2" xfId="1393"/>
    <cellStyle name="Normal 3 5 5 3 2 2" xfId="3145"/>
    <cellStyle name="Normal 3 5 5 3 2 2 2" xfId="6743"/>
    <cellStyle name="Normal 3 5 5 3 2 2 2 2" xfId="13939"/>
    <cellStyle name="Normal 3 5 5 3 2 2 3" xfId="10341"/>
    <cellStyle name="Normal 3 5 5 3 2 3" xfId="4991"/>
    <cellStyle name="Normal 3 5 5 3 2 3 2" xfId="12187"/>
    <cellStyle name="Normal 3 5 5 3 2 4" xfId="8589"/>
    <cellStyle name="Normal 3 5 5 3 3" xfId="2269"/>
    <cellStyle name="Normal 3 5 5 3 3 2" xfId="5867"/>
    <cellStyle name="Normal 3 5 5 3 3 2 2" xfId="13063"/>
    <cellStyle name="Normal 3 5 5 3 3 3" xfId="9465"/>
    <cellStyle name="Normal 3 5 5 3 4" xfId="4115"/>
    <cellStyle name="Normal 3 5 5 3 4 2" xfId="11311"/>
    <cellStyle name="Normal 3 5 5 3 5" xfId="7713"/>
    <cellStyle name="Normal 3 5 5 4" xfId="809"/>
    <cellStyle name="Normal 3 5 5 4 2" xfId="1685"/>
    <cellStyle name="Normal 3 5 5 4 2 2" xfId="3437"/>
    <cellStyle name="Normal 3 5 5 4 2 2 2" xfId="7035"/>
    <cellStyle name="Normal 3 5 5 4 2 2 2 2" xfId="14231"/>
    <cellStyle name="Normal 3 5 5 4 2 2 3" xfId="10633"/>
    <cellStyle name="Normal 3 5 5 4 2 3" xfId="5283"/>
    <cellStyle name="Normal 3 5 5 4 2 3 2" xfId="12479"/>
    <cellStyle name="Normal 3 5 5 4 2 4" xfId="8881"/>
    <cellStyle name="Normal 3 5 5 4 3" xfId="2561"/>
    <cellStyle name="Normal 3 5 5 4 3 2" xfId="6159"/>
    <cellStyle name="Normal 3 5 5 4 3 2 2" xfId="13355"/>
    <cellStyle name="Normal 3 5 5 4 3 3" xfId="9757"/>
    <cellStyle name="Normal 3 5 5 4 4" xfId="4407"/>
    <cellStyle name="Normal 3 5 5 4 4 2" xfId="11603"/>
    <cellStyle name="Normal 3 5 5 4 5" xfId="8005"/>
    <cellStyle name="Normal 3 5 5 5" xfId="1101"/>
    <cellStyle name="Normal 3 5 5 5 2" xfId="2853"/>
    <cellStyle name="Normal 3 5 5 5 2 2" xfId="6451"/>
    <cellStyle name="Normal 3 5 5 5 2 2 2" xfId="13647"/>
    <cellStyle name="Normal 3 5 5 5 2 3" xfId="10049"/>
    <cellStyle name="Normal 3 5 5 5 3" xfId="4699"/>
    <cellStyle name="Normal 3 5 5 5 3 2" xfId="11895"/>
    <cellStyle name="Normal 3 5 5 5 4" xfId="8297"/>
    <cellStyle name="Normal 3 5 5 6" xfId="1977"/>
    <cellStyle name="Normal 3 5 5 6 2" xfId="5575"/>
    <cellStyle name="Normal 3 5 5 6 2 2" xfId="12771"/>
    <cellStyle name="Normal 3 5 5 6 3" xfId="9173"/>
    <cellStyle name="Normal 3 5 5 7" xfId="3663"/>
    <cellStyle name="Normal 3 5 5 7 2" xfId="7261"/>
    <cellStyle name="Normal 3 5 5 7 2 2" xfId="14457"/>
    <cellStyle name="Normal 3 5 5 7 3" xfId="10859"/>
    <cellStyle name="Normal 3 5 5 8" xfId="3823"/>
    <cellStyle name="Normal 3 5 5 8 2" xfId="11019"/>
    <cellStyle name="Normal 3 5 5 9" xfId="7421"/>
    <cellStyle name="Normal 3 5 6" xfId="288"/>
    <cellStyle name="Normal 3 5 6 2" xfId="580"/>
    <cellStyle name="Normal 3 5 6 2 2" xfId="1459"/>
    <cellStyle name="Normal 3 5 6 2 2 2" xfId="3211"/>
    <cellStyle name="Normal 3 5 6 2 2 2 2" xfId="6809"/>
    <cellStyle name="Normal 3 5 6 2 2 2 2 2" xfId="14005"/>
    <cellStyle name="Normal 3 5 6 2 2 2 3" xfId="10407"/>
    <cellStyle name="Normal 3 5 6 2 2 3" xfId="5057"/>
    <cellStyle name="Normal 3 5 6 2 2 3 2" xfId="12253"/>
    <cellStyle name="Normal 3 5 6 2 2 4" xfId="8655"/>
    <cellStyle name="Normal 3 5 6 2 3" xfId="2335"/>
    <cellStyle name="Normal 3 5 6 2 3 2" xfId="5933"/>
    <cellStyle name="Normal 3 5 6 2 3 2 2" xfId="13129"/>
    <cellStyle name="Normal 3 5 6 2 3 3" xfId="9531"/>
    <cellStyle name="Normal 3 5 6 2 4" xfId="4181"/>
    <cellStyle name="Normal 3 5 6 2 4 2" xfId="11377"/>
    <cellStyle name="Normal 3 5 6 2 5" xfId="7779"/>
    <cellStyle name="Normal 3 5 6 3" xfId="875"/>
    <cellStyle name="Normal 3 5 6 3 2" xfId="1751"/>
    <cellStyle name="Normal 3 5 6 3 2 2" xfId="3503"/>
    <cellStyle name="Normal 3 5 6 3 2 2 2" xfId="7101"/>
    <cellStyle name="Normal 3 5 6 3 2 2 2 2" xfId="14297"/>
    <cellStyle name="Normal 3 5 6 3 2 2 3" xfId="10699"/>
    <cellStyle name="Normal 3 5 6 3 2 3" xfId="5349"/>
    <cellStyle name="Normal 3 5 6 3 2 3 2" xfId="12545"/>
    <cellStyle name="Normal 3 5 6 3 2 4" xfId="8947"/>
    <cellStyle name="Normal 3 5 6 3 3" xfId="2627"/>
    <cellStyle name="Normal 3 5 6 3 3 2" xfId="6225"/>
    <cellStyle name="Normal 3 5 6 3 3 2 2" xfId="13421"/>
    <cellStyle name="Normal 3 5 6 3 3 3" xfId="9823"/>
    <cellStyle name="Normal 3 5 6 3 4" xfId="4473"/>
    <cellStyle name="Normal 3 5 6 3 4 2" xfId="11669"/>
    <cellStyle name="Normal 3 5 6 3 5" xfId="8071"/>
    <cellStyle name="Normal 3 5 6 4" xfId="1167"/>
    <cellStyle name="Normal 3 5 6 4 2" xfId="2919"/>
    <cellStyle name="Normal 3 5 6 4 2 2" xfId="6517"/>
    <cellStyle name="Normal 3 5 6 4 2 2 2" xfId="13713"/>
    <cellStyle name="Normal 3 5 6 4 2 3" xfId="10115"/>
    <cellStyle name="Normal 3 5 6 4 3" xfId="4765"/>
    <cellStyle name="Normal 3 5 6 4 3 2" xfId="11961"/>
    <cellStyle name="Normal 3 5 6 4 4" xfId="8363"/>
    <cellStyle name="Normal 3 5 6 5" xfId="2043"/>
    <cellStyle name="Normal 3 5 6 5 2" xfId="5641"/>
    <cellStyle name="Normal 3 5 6 5 2 2" xfId="12837"/>
    <cellStyle name="Normal 3 5 6 5 3" xfId="9239"/>
    <cellStyle name="Normal 3 5 6 6" xfId="3889"/>
    <cellStyle name="Normal 3 5 6 6 2" xfId="11085"/>
    <cellStyle name="Normal 3 5 6 7" xfId="7487"/>
    <cellStyle name="Normal 3 5 7" xfId="434"/>
    <cellStyle name="Normal 3 5 7 2" xfId="1313"/>
    <cellStyle name="Normal 3 5 7 2 2" xfId="3065"/>
    <cellStyle name="Normal 3 5 7 2 2 2" xfId="6663"/>
    <cellStyle name="Normal 3 5 7 2 2 2 2" xfId="13859"/>
    <cellStyle name="Normal 3 5 7 2 2 3" xfId="10261"/>
    <cellStyle name="Normal 3 5 7 2 3" xfId="4911"/>
    <cellStyle name="Normal 3 5 7 2 3 2" xfId="12107"/>
    <cellStyle name="Normal 3 5 7 2 4" xfId="8509"/>
    <cellStyle name="Normal 3 5 7 3" xfId="2189"/>
    <cellStyle name="Normal 3 5 7 3 2" xfId="5787"/>
    <cellStyle name="Normal 3 5 7 3 2 2" xfId="12983"/>
    <cellStyle name="Normal 3 5 7 3 3" xfId="9385"/>
    <cellStyle name="Normal 3 5 7 4" xfId="4035"/>
    <cellStyle name="Normal 3 5 7 4 2" xfId="11231"/>
    <cellStyle name="Normal 3 5 7 5" xfId="7633"/>
    <cellStyle name="Normal 3 5 8" xfId="729"/>
    <cellStyle name="Normal 3 5 8 2" xfId="1605"/>
    <cellStyle name="Normal 3 5 8 2 2" xfId="3357"/>
    <cellStyle name="Normal 3 5 8 2 2 2" xfId="6955"/>
    <cellStyle name="Normal 3 5 8 2 2 2 2" xfId="14151"/>
    <cellStyle name="Normal 3 5 8 2 2 3" xfId="10553"/>
    <cellStyle name="Normal 3 5 8 2 3" xfId="5203"/>
    <cellStyle name="Normal 3 5 8 2 3 2" xfId="12399"/>
    <cellStyle name="Normal 3 5 8 2 4" xfId="8801"/>
    <cellStyle name="Normal 3 5 8 3" xfId="2481"/>
    <cellStyle name="Normal 3 5 8 3 2" xfId="6079"/>
    <cellStyle name="Normal 3 5 8 3 2 2" xfId="13275"/>
    <cellStyle name="Normal 3 5 8 3 3" xfId="9677"/>
    <cellStyle name="Normal 3 5 8 4" xfId="4327"/>
    <cellStyle name="Normal 3 5 8 4 2" xfId="11523"/>
    <cellStyle name="Normal 3 5 8 5" xfId="7925"/>
    <cellStyle name="Normal 3 5 9" xfId="1021"/>
    <cellStyle name="Normal 3 5 9 2" xfId="2773"/>
    <cellStyle name="Normal 3 5 9 2 2" xfId="6371"/>
    <cellStyle name="Normal 3 5 9 2 2 2" xfId="13567"/>
    <cellStyle name="Normal 3 5 9 2 3" xfId="9969"/>
    <cellStyle name="Normal 3 5 9 3" xfId="4619"/>
    <cellStyle name="Normal 3 5 9 3 2" xfId="11815"/>
    <cellStyle name="Normal 3 5 9 4" xfId="8217"/>
    <cellStyle name="Normal 3 6" xfId="42"/>
    <cellStyle name="Normal 3 6 10" xfId="3657"/>
    <cellStyle name="Normal 3 6 10 2" xfId="7255"/>
    <cellStyle name="Normal 3 6 10 2 2" xfId="14451"/>
    <cellStyle name="Normal 3 6 10 3" xfId="10853"/>
    <cellStyle name="Normal 3 6 11" xfId="3737"/>
    <cellStyle name="Normal 3 6 11 2" xfId="10933"/>
    <cellStyle name="Normal 3 6 12" xfId="7335"/>
    <cellStyle name="Normal 3 6 13" xfId="129"/>
    <cellStyle name="Normal 3 6 2" xfId="64"/>
    <cellStyle name="Normal 3 6 2 10" xfId="7357"/>
    <cellStyle name="Normal 3 6 2 11" xfId="151"/>
    <cellStyle name="Normal 3 6 2 2" xfId="236"/>
    <cellStyle name="Normal 3 6 2 2 2" xfId="384"/>
    <cellStyle name="Normal 3 6 2 2 2 2" xfId="676"/>
    <cellStyle name="Normal 3 6 2 2 2 2 2" xfId="1555"/>
    <cellStyle name="Normal 3 6 2 2 2 2 2 2" xfId="3307"/>
    <cellStyle name="Normal 3 6 2 2 2 2 2 2 2" xfId="6905"/>
    <cellStyle name="Normal 3 6 2 2 2 2 2 2 2 2" xfId="14101"/>
    <cellStyle name="Normal 3 6 2 2 2 2 2 2 3" xfId="10503"/>
    <cellStyle name="Normal 3 6 2 2 2 2 2 3" xfId="5153"/>
    <cellStyle name="Normal 3 6 2 2 2 2 2 3 2" xfId="12349"/>
    <cellStyle name="Normal 3 6 2 2 2 2 2 4" xfId="8751"/>
    <cellStyle name="Normal 3 6 2 2 2 2 3" xfId="2431"/>
    <cellStyle name="Normal 3 6 2 2 2 2 3 2" xfId="6029"/>
    <cellStyle name="Normal 3 6 2 2 2 2 3 2 2" xfId="13225"/>
    <cellStyle name="Normal 3 6 2 2 2 2 3 3" xfId="9627"/>
    <cellStyle name="Normal 3 6 2 2 2 2 4" xfId="4277"/>
    <cellStyle name="Normal 3 6 2 2 2 2 4 2" xfId="11473"/>
    <cellStyle name="Normal 3 6 2 2 2 2 5" xfId="7875"/>
    <cellStyle name="Normal 3 6 2 2 2 3" xfId="971"/>
    <cellStyle name="Normal 3 6 2 2 2 3 2" xfId="1847"/>
    <cellStyle name="Normal 3 6 2 2 2 3 2 2" xfId="3599"/>
    <cellStyle name="Normal 3 6 2 2 2 3 2 2 2" xfId="7197"/>
    <cellStyle name="Normal 3 6 2 2 2 3 2 2 2 2" xfId="14393"/>
    <cellStyle name="Normal 3 6 2 2 2 3 2 2 3" xfId="10795"/>
    <cellStyle name="Normal 3 6 2 2 2 3 2 3" xfId="5445"/>
    <cellStyle name="Normal 3 6 2 2 2 3 2 3 2" xfId="12641"/>
    <cellStyle name="Normal 3 6 2 2 2 3 2 4" xfId="9043"/>
    <cellStyle name="Normal 3 6 2 2 2 3 3" xfId="2723"/>
    <cellStyle name="Normal 3 6 2 2 2 3 3 2" xfId="6321"/>
    <cellStyle name="Normal 3 6 2 2 2 3 3 2 2" xfId="13517"/>
    <cellStyle name="Normal 3 6 2 2 2 3 3 3" xfId="9919"/>
    <cellStyle name="Normal 3 6 2 2 2 3 4" xfId="4569"/>
    <cellStyle name="Normal 3 6 2 2 2 3 4 2" xfId="11765"/>
    <cellStyle name="Normal 3 6 2 2 2 3 5" xfId="8167"/>
    <cellStyle name="Normal 3 6 2 2 2 4" xfId="1263"/>
    <cellStyle name="Normal 3 6 2 2 2 4 2" xfId="3015"/>
    <cellStyle name="Normal 3 6 2 2 2 4 2 2" xfId="6613"/>
    <cellStyle name="Normal 3 6 2 2 2 4 2 2 2" xfId="13809"/>
    <cellStyle name="Normal 3 6 2 2 2 4 2 3" xfId="10211"/>
    <cellStyle name="Normal 3 6 2 2 2 4 3" xfId="4861"/>
    <cellStyle name="Normal 3 6 2 2 2 4 3 2" xfId="12057"/>
    <cellStyle name="Normal 3 6 2 2 2 4 4" xfId="8459"/>
    <cellStyle name="Normal 3 6 2 2 2 5" xfId="2139"/>
    <cellStyle name="Normal 3 6 2 2 2 5 2" xfId="5737"/>
    <cellStyle name="Normal 3 6 2 2 2 5 2 2" xfId="12933"/>
    <cellStyle name="Normal 3 6 2 2 2 5 3" xfId="9335"/>
    <cellStyle name="Normal 3 6 2 2 2 6" xfId="3985"/>
    <cellStyle name="Normal 3 6 2 2 2 6 2" xfId="11181"/>
    <cellStyle name="Normal 3 6 2 2 2 7" xfId="7583"/>
    <cellStyle name="Normal 3 6 2 2 3" xfId="530"/>
    <cellStyle name="Normal 3 6 2 2 3 2" xfId="1409"/>
    <cellStyle name="Normal 3 6 2 2 3 2 2" xfId="3161"/>
    <cellStyle name="Normal 3 6 2 2 3 2 2 2" xfId="6759"/>
    <cellStyle name="Normal 3 6 2 2 3 2 2 2 2" xfId="13955"/>
    <cellStyle name="Normal 3 6 2 2 3 2 2 3" xfId="10357"/>
    <cellStyle name="Normal 3 6 2 2 3 2 3" xfId="5007"/>
    <cellStyle name="Normal 3 6 2 2 3 2 3 2" xfId="12203"/>
    <cellStyle name="Normal 3 6 2 2 3 2 4" xfId="8605"/>
    <cellStyle name="Normal 3 6 2 2 3 3" xfId="2285"/>
    <cellStyle name="Normal 3 6 2 2 3 3 2" xfId="5883"/>
    <cellStyle name="Normal 3 6 2 2 3 3 2 2" xfId="13079"/>
    <cellStyle name="Normal 3 6 2 2 3 3 3" xfId="9481"/>
    <cellStyle name="Normal 3 6 2 2 3 4" xfId="4131"/>
    <cellStyle name="Normal 3 6 2 2 3 4 2" xfId="11327"/>
    <cellStyle name="Normal 3 6 2 2 3 5" xfId="7729"/>
    <cellStyle name="Normal 3 6 2 2 4" xfId="825"/>
    <cellStyle name="Normal 3 6 2 2 4 2" xfId="1701"/>
    <cellStyle name="Normal 3 6 2 2 4 2 2" xfId="3453"/>
    <cellStyle name="Normal 3 6 2 2 4 2 2 2" xfId="7051"/>
    <cellStyle name="Normal 3 6 2 2 4 2 2 2 2" xfId="14247"/>
    <cellStyle name="Normal 3 6 2 2 4 2 2 3" xfId="10649"/>
    <cellStyle name="Normal 3 6 2 2 4 2 3" xfId="5299"/>
    <cellStyle name="Normal 3 6 2 2 4 2 3 2" xfId="12495"/>
    <cellStyle name="Normal 3 6 2 2 4 2 4" xfId="8897"/>
    <cellStyle name="Normal 3 6 2 2 4 3" xfId="2577"/>
    <cellStyle name="Normal 3 6 2 2 4 3 2" xfId="6175"/>
    <cellStyle name="Normal 3 6 2 2 4 3 2 2" xfId="13371"/>
    <cellStyle name="Normal 3 6 2 2 4 3 3" xfId="9773"/>
    <cellStyle name="Normal 3 6 2 2 4 4" xfId="4423"/>
    <cellStyle name="Normal 3 6 2 2 4 4 2" xfId="11619"/>
    <cellStyle name="Normal 3 6 2 2 4 5" xfId="8021"/>
    <cellStyle name="Normal 3 6 2 2 5" xfId="1117"/>
    <cellStyle name="Normal 3 6 2 2 5 2" xfId="2869"/>
    <cellStyle name="Normal 3 6 2 2 5 2 2" xfId="6467"/>
    <cellStyle name="Normal 3 6 2 2 5 2 2 2" xfId="13663"/>
    <cellStyle name="Normal 3 6 2 2 5 2 3" xfId="10065"/>
    <cellStyle name="Normal 3 6 2 2 5 3" xfId="4715"/>
    <cellStyle name="Normal 3 6 2 2 5 3 2" xfId="11911"/>
    <cellStyle name="Normal 3 6 2 2 5 4" xfId="8313"/>
    <cellStyle name="Normal 3 6 2 2 6" xfId="1993"/>
    <cellStyle name="Normal 3 6 2 2 6 2" xfId="5591"/>
    <cellStyle name="Normal 3 6 2 2 6 2 2" xfId="12787"/>
    <cellStyle name="Normal 3 6 2 2 6 3" xfId="9189"/>
    <cellStyle name="Normal 3 6 2 2 7" xfId="3839"/>
    <cellStyle name="Normal 3 6 2 2 7 2" xfId="11035"/>
    <cellStyle name="Normal 3 6 2 2 8" xfId="7437"/>
    <cellStyle name="Normal 3 6 2 3" xfId="304"/>
    <cellStyle name="Normal 3 6 2 3 2" xfId="596"/>
    <cellStyle name="Normal 3 6 2 3 2 2" xfId="1475"/>
    <cellStyle name="Normal 3 6 2 3 2 2 2" xfId="3227"/>
    <cellStyle name="Normal 3 6 2 3 2 2 2 2" xfId="6825"/>
    <cellStyle name="Normal 3 6 2 3 2 2 2 2 2" xfId="14021"/>
    <cellStyle name="Normal 3 6 2 3 2 2 2 3" xfId="10423"/>
    <cellStyle name="Normal 3 6 2 3 2 2 3" xfId="5073"/>
    <cellStyle name="Normal 3 6 2 3 2 2 3 2" xfId="12269"/>
    <cellStyle name="Normal 3 6 2 3 2 2 4" xfId="8671"/>
    <cellStyle name="Normal 3 6 2 3 2 3" xfId="2351"/>
    <cellStyle name="Normal 3 6 2 3 2 3 2" xfId="5949"/>
    <cellStyle name="Normal 3 6 2 3 2 3 2 2" xfId="13145"/>
    <cellStyle name="Normal 3 6 2 3 2 3 3" xfId="9547"/>
    <cellStyle name="Normal 3 6 2 3 2 4" xfId="4197"/>
    <cellStyle name="Normal 3 6 2 3 2 4 2" xfId="11393"/>
    <cellStyle name="Normal 3 6 2 3 2 5" xfId="7795"/>
    <cellStyle name="Normal 3 6 2 3 3" xfId="891"/>
    <cellStyle name="Normal 3 6 2 3 3 2" xfId="1767"/>
    <cellStyle name="Normal 3 6 2 3 3 2 2" xfId="3519"/>
    <cellStyle name="Normal 3 6 2 3 3 2 2 2" xfId="7117"/>
    <cellStyle name="Normal 3 6 2 3 3 2 2 2 2" xfId="14313"/>
    <cellStyle name="Normal 3 6 2 3 3 2 2 3" xfId="10715"/>
    <cellStyle name="Normal 3 6 2 3 3 2 3" xfId="5365"/>
    <cellStyle name="Normal 3 6 2 3 3 2 3 2" xfId="12561"/>
    <cellStyle name="Normal 3 6 2 3 3 2 4" xfId="8963"/>
    <cellStyle name="Normal 3 6 2 3 3 3" xfId="2643"/>
    <cellStyle name="Normal 3 6 2 3 3 3 2" xfId="6241"/>
    <cellStyle name="Normal 3 6 2 3 3 3 2 2" xfId="13437"/>
    <cellStyle name="Normal 3 6 2 3 3 3 3" xfId="9839"/>
    <cellStyle name="Normal 3 6 2 3 3 4" xfId="4489"/>
    <cellStyle name="Normal 3 6 2 3 3 4 2" xfId="11685"/>
    <cellStyle name="Normal 3 6 2 3 3 5" xfId="8087"/>
    <cellStyle name="Normal 3 6 2 3 4" xfId="1183"/>
    <cellStyle name="Normal 3 6 2 3 4 2" xfId="2935"/>
    <cellStyle name="Normal 3 6 2 3 4 2 2" xfId="6533"/>
    <cellStyle name="Normal 3 6 2 3 4 2 2 2" xfId="13729"/>
    <cellStyle name="Normal 3 6 2 3 4 2 3" xfId="10131"/>
    <cellStyle name="Normal 3 6 2 3 4 3" xfId="4781"/>
    <cellStyle name="Normal 3 6 2 3 4 3 2" xfId="11977"/>
    <cellStyle name="Normal 3 6 2 3 4 4" xfId="8379"/>
    <cellStyle name="Normal 3 6 2 3 5" xfId="2059"/>
    <cellStyle name="Normal 3 6 2 3 5 2" xfId="5657"/>
    <cellStyle name="Normal 3 6 2 3 5 2 2" xfId="12853"/>
    <cellStyle name="Normal 3 6 2 3 5 3" xfId="9255"/>
    <cellStyle name="Normal 3 6 2 3 6" xfId="3905"/>
    <cellStyle name="Normal 3 6 2 3 6 2" xfId="11101"/>
    <cellStyle name="Normal 3 6 2 3 7" xfId="7503"/>
    <cellStyle name="Normal 3 6 2 4" xfId="450"/>
    <cellStyle name="Normal 3 6 2 4 2" xfId="1329"/>
    <cellStyle name="Normal 3 6 2 4 2 2" xfId="3081"/>
    <cellStyle name="Normal 3 6 2 4 2 2 2" xfId="6679"/>
    <cellStyle name="Normal 3 6 2 4 2 2 2 2" xfId="13875"/>
    <cellStyle name="Normal 3 6 2 4 2 2 3" xfId="10277"/>
    <cellStyle name="Normal 3 6 2 4 2 3" xfId="4927"/>
    <cellStyle name="Normal 3 6 2 4 2 3 2" xfId="12123"/>
    <cellStyle name="Normal 3 6 2 4 2 4" xfId="8525"/>
    <cellStyle name="Normal 3 6 2 4 3" xfId="2205"/>
    <cellStyle name="Normal 3 6 2 4 3 2" xfId="5803"/>
    <cellStyle name="Normal 3 6 2 4 3 2 2" xfId="12999"/>
    <cellStyle name="Normal 3 6 2 4 3 3" xfId="9401"/>
    <cellStyle name="Normal 3 6 2 4 4" xfId="4051"/>
    <cellStyle name="Normal 3 6 2 4 4 2" xfId="11247"/>
    <cellStyle name="Normal 3 6 2 4 5" xfId="7649"/>
    <cellStyle name="Normal 3 6 2 5" xfId="745"/>
    <cellStyle name="Normal 3 6 2 5 2" xfId="1621"/>
    <cellStyle name="Normal 3 6 2 5 2 2" xfId="3373"/>
    <cellStyle name="Normal 3 6 2 5 2 2 2" xfId="6971"/>
    <cellStyle name="Normal 3 6 2 5 2 2 2 2" xfId="14167"/>
    <cellStyle name="Normal 3 6 2 5 2 2 3" xfId="10569"/>
    <cellStyle name="Normal 3 6 2 5 2 3" xfId="5219"/>
    <cellStyle name="Normal 3 6 2 5 2 3 2" xfId="12415"/>
    <cellStyle name="Normal 3 6 2 5 2 4" xfId="8817"/>
    <cellStyle name="Normal 3 6 2 5 3" xfId="2497"/>
    <cellStyle name="Normal 3 6 2 5 3 2" xfId="6095"/>
    <cellStyle name="Normal 3 6 2 5 3 2 2" xfId="13291"/>
    <cellStyle name="Normal 3 6 2 5 3 3" xfId="9693"/>
    <cellStyle name="Normal 3 6 2 5 4" xfId="4343"/>
    <cellStyle name="Normal 3 6 2 5 4 2" xfId="11539"/>
    <cellStyle name="Normal 3 6 2 5 5" xfId="7941"/>
    <cellStyle name="Normal 3 6 2 6" xfId="1037"/>
    <cellStyle name="Normal 3 6 2 6 2" xfId="2789"/>
    <cellStyle name="Normal 3 6 2 6 2 2" xfId="6387"/>
    <cellStyle name="Normal 3 6 2 6 2 2 2" xfId="13583"/>
    <cellStyle name="Normal 3 6 2 6 2 3" xfId="9985"/>
    <cellStyle name="Normal 3 6 2 6 3" xfId="4635"/>
    <cellStyle name="Normal 3 6 2 6 3 2" xfId="11831"/>
    <cellStyle name="Normal 3 6 2 6 4" xfId="8233"/>
    <cellStyle name="Normal 3 6 2 7" xfId="1913"/>
    <cellStyle name="Normal 3 6 2 7 2" xfId="5511"/>
    <cellStyle name="Normal 3 6 2 7 2 2" xfId="12707"/>
    <cellStyle name="Normal 3 6 2 7 3" xfId="9109"/>
    <cellStyle name="Normal 3 6 2 8" xfId="3679"/>
    <cellStyle name="Normal 3 6 2 8 2" xfId="7277"/>
    <cellStyle name="Normal 3 6 2 8 2 2" xfId="14473"/>
    <cellStyle name="Normal 3 6 2 8 3" xfId="10875"/>
    <cellStyle name="Normal 3 6 2 9" xfId="3759"/>
    <cellStyle name="Normal 3 6 2 9 2" xfId="10955"/>
    <cellStyle name="Normal 3 6 3" xfId="87"/>
    <cellStyle name="Normal 3 6 3 10" xfId="7379"/>
    <cellStyle name="Normal 3 6 3 11" xfId="174"/>
    <cellStyle name="Normal 3 6 3 2" xfId="259"/>
    <cellStyle name="Normal 3 6 3 2 2" xfId="406"/>
    <cellStyle name="Normal 3 6 3 2 2 2" xfId="698"/>
    <cellStyle name="Normal 3 6 3 2 2 2 2" xfId="1577"/>
    <cellStyle name="Normal 3 6 3 2 2 2 2 2" xfId="3329"/>
    <cellStyle name="Normal 3 6 3 2 2 2 2 2 2" xfId="6927"/>
    <cellStyle name="Normal 3 6 3 2 2 2 2 2 2 2" xfId="14123"/>
    <cellStyle name="Normal 3 6 3 2 2 2 2 2 3" xfId="10525"/>
    <cellStyle name="Normal 3 6 3 2 2 2 2 3" xfId="5175"/>
    <cellStyle name="Normal 3 6 3 2 2 2 2 3 2" xfId="12371"/>
    <cellStyle name="Normal 3 6 3 2 2 2 2 4" xfId="8773"/>
    <cellStyle name="Normal 3 6 3 2 2 2 3" xfId="2453"/>
    <cellStyle name="Normal 3 6 3 2 2 2 3 2" xfId="6051"/>
    <cellStyle name="Normal 3 6 3 2 2 2 3 2 2" xfId="13247"/>
    <cellStyle name="Normal 3 6 3 2 2 2 3 3" xfId="9649"/>
    <cellStyle name="Normal 3 6 3 2 2 2 4" xfId="4299"/>
    <cellStyle name="Normal 3 6 3 2 2 2 4 2" xfId="11495"/>
    <cellStyle name="Normal 3 6 3 2 2 2 5" xfId="7897"/>
    <cellStyle name="Normal 3 6 3 2 2 3" xfId="993"/>
    <cellStyle name="Normal 3 6 3 2 2 3 2" xfId="1869"/>
    <cellStyle name="Normal 3 6 3 2 2 3 2 2" xfId="3621"/>
    <cellStyle name="Normal 3 6 3 2 2 3 2 2 2" xfId="7219"/>
    <cellStyle name="Normal 3 6 3 2 2 3 2 2 2 2" xfId="14415"/>
    <cellStyle name="Normal 3 6 3 2 2 3 2 2 3" xfId="10817"/>
    <cellStyle name="Normal 3 6 3 2 2 3 2 3" xfId="5467"/>
    <cellStyle name="Normal 3 6 3 2 2 3 2 3 2" xfId="12663"/>
    <cellStyle name="Normal 3 6 3 2 2 3 2 4" xfId="9065"/>
    <cellStyle name="Normal 3 6 3 2 2 3 3" xfId="2745"/>
    <cellStyle name="Normal 3 6 3 2 2 3 3 2" xfId="6343"/>
    <cellStyle name="Normal 3 6 3 2 2 3 3 2 2" xfId="13539"/>
    <cellStyle name="Normal 3 6 3 2 2 3 3 3" xfId="9941"/>
    <cellStyle name="Normal 3 6 3 2 2 3 4" xfId="4591"/>
    <cellStyle name="Normal 3 6 3 2 2 3 4 2" xfId="11787"/>
    <cellStyle name="Normal 3 6 3 2 2 3 5" xfId="8189"/>
    <cellStyle name="Normal 3 6 3 2 2 4" xfId="1285"/>
    <cellStyle name="Normal 3 6 3 2 2 4 2" xfId="3037"/>
    <cellStyle name="Normal 3 6 3 2 2 4 2 2" xfId="6635"/>
    <cellStyle name="Normal 3 6 3 2 2 4 2 2 2" xfId="13831"/>
    <cellStyle name="Normal 3 6 3 2 2 4 2 3" xfId="10233"/>
    <cellStyle name="Normal 3 6 3 2 2 4 3" xfId="4883"/>
    <cellStyle name="Normal 3 6 3 2 2 4 3 2" xfId="12079"/>
    <cellStyle name="Normal 3 6 3 2 2 4 4" xfId="8481"/>
    <cellStyle name="Normal 3 6 3 2 2 5" xfId="2161"/>
    <cellStyle name="Normal 3 6 3 2 2 5 2" xfId="5759"/>
    <cellStyle name="Normal 3 6 3 2 2 5 2 2" xfId="12955"/>
    <cellStyle name="Normal 3 6 3 2 2 5 3" xfId="9357"/>
    <cellStyle name="Normal 3 6 3 2 2 6" xfId="4007"/>
    <cellStyle name="Normal 3 6 3 2 2 6 2" xfId="11203"/>
    <cellStyle name="Normal 3 6 3 2 2 7" xfId="7605"/>
    <cellStyle name="Normal 3 6 3 2 3" xfId="552"/>
    <cellStyle name="Normal 3 6 3 2 3 2" xfId="1431"/>
    <cellStyle name="Normal 3 6 3 2 3 2 2" xfId="3183"/>
    <cellStyle name="Normal 3 6 3 2 3 2 2 2" xfId="6781"/>
    <cellStyle name="Normal 3 6 3 2 3 2 2 2 2" xfId="13977"/>
    <cellStyle name="Normal 3 6 3 2 3 2 2 3" xfId="10379"/>
    <cellStyle name="Normal 3 6 3 2 3 2 3" xfId="5029"/>
    <cellStyle name="Normal 3 6 3 2 3 2 3 2" xfId="12225"/>
    <cellStyle name="Normal 3 6 3 2 3 2 4" xfId="8627"/>
    <cellStyle name="Normal 3 6 3 2 3 3" xfId="2307"/>
    <cellStyle name="Normal 3 6 3 2 3 3 2" xfId="5905"/>
    <cellStyle name="Normal 3 6 3 2 3 3 2 2" xfId="13101"/>
    <cellStyle name="Normal 3 6 3 2 3 3 3" xfId="9503"/>
    <cellStyle name="Normal 3 6 3 2 3 4" xfId="4153"/>
    <cellStyle name="Normal 3 6 3 2 3 4 2" xfId="11349"/>
    <cellStyle name="Normal 3 6 3 2 3 5" xfId="7751"/>
    <cellStyle name="Normal 3 6 3 2 4" xfId="847"/>
    <cellStyle name="Normal 3 6 3 2 4 2" xfId="1723"/>
    <cellStyle name="Normal 3 6 3 2 4 2 2" xfId="3475"/>
    <cellStyle name="Normal 3 6 3 2 4 2 2 2" xfId="7073"/>
    <cellStyle name="Normal 3 6 3 2 4 2 2 2 2" xfId="14269"/>
    <cellStyle name="Normal 3 6 3 2 4 2 2 3" xfId="10671"/>
    <cellStyle name="Normal 3 6 3 2 4 2 3" xfId="5321"/>
    <cellStyle name="Normal 3 6 3 2 4 2 3 2" xfId="12517"/>
    <cellStyle name="Normal 3 6 3 2 4 2 4" xfId="8919"/>
    <cellStyle name="Normal 3 6 3 2 4 3" xfId="2599"/>
    <cellStyle name="Normal 3 6 3 2 4 3 2" xfId="6197"/>
    <cellStyle name="Normal 3 6 3 2 4 3 2 2" xfId="13393"/>
    <cellStyle name="Normal 3 6 3 2 4 3 3" xfId="9795"/>
    <cellStyle name="Normal 3 6 3 2 4 4" xfId="4445"/>
    <cellStyle name="Normal 3 6 3 2 4 4 2" xfId="11641"/>
    <cellStyle name="Normal 3 6 3 2 4 5" xfId="8043"/>
    <cellStyle name="Normal 3 6 3 2 5" xfId="1139"/>
    <cellStyle name="Normal 3 6 3 2 5 2" xfId="2891"/>
    <cellStyle name="Normal 3 6 3 2 5 2 2" xfId="6489"/>
    <cellStyle name="Normal 3 6 3 2 5 2 2 2" xfId="13685"/>
    <cellStyle name="Normal 3 6 3 2 5 2 3" xfId="10087"/>
    <cellStyle name="Normal 3 6 3 2 5 3" xfId="4737"/>
    <cellStyle name="Normal 3 6 3 2 5 3 2" xfId="11933"/>
    <cellStyle name="Normal 3 6 3 2 5 4" xfId="8335"/>
    <cellStyle name="Normal 3 6 3 2 6" xfId="2015"/>
    <cellStyle name="Normal 3 6 3 2 6 2" xfId="5613"/>
    <cellStyle name="Normal 3 6 3 2 6 2 2" xfId="12809"/>
    <cellStyle name="Normal 3 6 3 2 6 3" xfId="9211"/>
    <cellStyle name="Normal 3 6 3 2 7" xfId="3861"/>
    <cellStyle name="Normal 3 6 3 2 7 2" xfId="11057"/>
    <cellStyle name="Normal 3 6 3 2 8" xfId="7459"/>
    <cellStyle name="Normal 3 6 3 3" xfId="326"/>
    <cellStyle name="Normal 3 6 3 3 2" xfId="618"/>
    <cellStyle name="Normal 3 6 3 3 2 2" xfId="1497"/>
    <cellStyle name="Normal 3 6 3 3 2 2 2" xfId="3249"/>
    <cellStyle name="Normal 3 6 3 3 2 2 2 2" xfId="6847"/>
    <cellStyle name="Normal 3 6 3 3 2 2 2 2 2" xfId="14043"/>
    <cellStyle name="Normal 3 6 3 3 2 2 2 3" xfId="10445"/>
    <cellStyle name="Normal 3 6 3 3 2 2 3" xfId="5095"/>
    <cellStyle name="Normal 3 6 3 3 2 2 3 2" xfId="12291"/>
    <cellStyle name="Normal 3 6 3 3 2 2 4" xfId="8693"/>
    <cellStyle name="Normal 3 6 3 3 2 3" xfId="2373"/>
    <cellStyle name="Normal 3 6 3 3 2 3 2" xfId="5971"/>
    <cellStyle name="Normal 3 6 3 3 2 3 2 2" xfId="13167"/>
    <cellStyle name="Normal 3 6 3 3 2 3 3" xfId="9569"/>
    <cellStyle name="Normal 3 6 3 3 2 4" xfId="4219"/>
    <cellStyle name="Normal 3 6 3 3 2 4 2" xfId="11415"/>
    <cellStyle name="Normal 3 6 3 3 2 5" xfId="7817"/>
    <cellStyle name="Normal 3 6 3 3 3" xfId="913"/>
    <cellStyle name="Normal 3 6 3 3 3 2" xfId="1789"/>
    <cellStyle name="Normal 3 6 3 3 3 2 2" xfId="3541"/>
    <cellStyle name="Normal 3 6 3 3 3 2 2 2" xfId="7139"/>
    <cellStyle name="Normal 3 6 3 3 3 2 2 2 2" xfId="14335"/>
    <cellStyle name="Normal 3 6 3 3 3 2 2 3" xfId="10737"/>
    <cellStyle name="Normal 3 6 3 3 3 2 3" xfId="5387"/>
    <cellStyle name="Normal 3 6 3 3 3 2 3 2" xfId="12583"/>
    <cellStyle name="Normal 3 6 3 3 3 2 4" xfId="8985"/>
    <cellStyle name="Normal 3 6 3 3 3 3" xfId="2665"/>
    <cellStyle name="Normal 3 6 3 3 3 3 2" xfId="6263"/>
    <cellStyle name="Normal 3 6 3 3 3 3 2 2" xfId="13459"/>
    <cellStyle name="Normal 3 6 3 3 3 3 3" xfId="9861"/>
    <cellStyle name="Normal 3 6 3 3 3 4" xfId="4511"/>
    <cellStyle name="Normal 3 6 3 3 3 4 2" xfId="11707"/>
    <cellStyle name="Normal 3 6 3 3 3 5" xfId="8109"/>
    <cellStyle name="Normal 3 6 3 3 4" xfId="1205"/>
    <cellStyle name="Normal 3 6 3 3 4 2" xfId="2957"/>
    <cellStyle name="Normal 3 6 3 3 4 2 2" xfId="6555"/>
    <cellStyle name="Normal 3 6 3 3 4 2 2 2" xfId="13751"/>
    <cellStyle name="Normal 3 6 3 3 4 2 3" xfId="10153"/>
    <cellStyle name="Normal 3 6 3 3 4 3" xfId="4803"/>
    <cellStyle name="Normal 3 6 3 3 4 3 2" xfId="11999"/>
    <cellStyle name="Normal 3 6 3 3 4 4" xfId="8401"/>
    <cellStyle name="Normal 3 6 3 3 5" xfId="2081"/>
    <cellStyle name="Normal 3 6 3 3 5 2" xfId="5679"/>
    <cellStyle name="Normal 3 6 3 3 5 2 2" xfId="12875"/>
    <cellStyle name="Normal 3 6 3 3 5 3" xfId="9277"/>
    <cellStyle name="Normal 3 6 3 3 6" xfId="3927"/>
    <cellStyle name="Normal 3 6 3 3 6 2" xfId="11123"/>
    <cellStyle name="Normal 3 6 3 3 7" xfId="7525"/>
    <cellStyle name="Normal 3 6 3 4" xfId="472"/>
    <cellStyle name="Normal 3 6 3 4 2" xfId="1351"/>
    <cellStyle name="Normal 3 6 3 4 2 2" xfId="3103"/>
    <cellStyle name="Normal 3 6 3 4 2 2 2" xfId="6701"/>
    <cellStyle name="Normal 3 6 3 4 2 2 2 2" xfId="13897"/>
    <cellStyle name="Normal 3 6 3 4 2 2 3" xfId="10299"/>
    <cellStyle name="Normal 3 6 3 4 2 3" xfId="4949"/>
    <cellStyle name="Normal 3 6 3 4 2 3 2" xfId="12145"/>
    <cellStyle name="Normal 3 6 3 4 2 4" xfId="8547"/>
    <cellStyle name="Normal 3 6 3 4 3" xfId="2227"/>
    <cellStyle name="Normal 3 6 3 4 3 2" xfId="5825"/>
    <cellStyle name="Normal 3 6 3 4 3 2 2" xfId="13021"/>
    <cellStyle name="Normal 3 6 3 4 3 3" xfId="9423"/>
    <cellStyle name="Normal 3 6 3 4 4" xfId="4073"/>
    <cellStyle name="Normal 3 6 3 4 4 2" xfId="11269"/>
    <cellStyle name="Normal 3 6 3 4 5" xfId="7671"/>
    <cellStyle name="Normal 3 6 3 5" xfId="767"/>
    <cellStyle name="Normal 3 6 3 5 2" xfId="1643"/>
    <cellStyle name="Normal 3 6 3 5 2 2" xfId="3395"/>
    <cellStyle name="Normal 3 6 3 5 2 2 2" xfId="6993"/>
    <cellStyle name="Normal 3 6 3 5 2 2 2 2" xfId="14189"/>
    <cellStyle name="Normal 3 6 3 5 2 2 3" xfId="10591"/>
    <cellStyle name="Normal 3 6 3 5 2 3" xfId="5241"/>
    <cellStyle name="Normal 3 6 3 5 2 3 2" xfId="12437"/>
    <cellStyle name="Normal 3 6 3 5 2 4" xfId="8839"/>
    <cellStyle name="Normal 3 6 3 5 3" xfId="2519"/>
    <cellStyle name="Normal 3 6 3 5 3 2" xfId="6117"/>
    <cellStyle name="Normal 3 6 3 5 3 2 2" xfId="13313"/>
    <cellStyle name="Normal 3 6 3 5 3 3" xfId="9715"/>
    <cellStyle name="Normal 3 6 3 5 4" xfId="4365"/>
    <cellStyle name="Normal 3 6 3 5 4 2" xfId="11561"/>
    <cellStyle name="Normal 3 6 3 5 5" xfId="7963"/>
    <cellStyle name="Normal 3 6 3 6" xfId="1059"/>
    <cellStyle name="Normal 3 6 3 6 2" xfId="2811"/>
    <cellStyle name="Normal 3 6 3 6 2 2" xfId="6409"/>
    <cellStyle name="Normal 3 6 3 6 2 2 2" xfId="13605"/>
    <cellStyle name="Normal 3 6 3 6 2 3" xfId="10007"/>
    <cellStyle name="Normal 3 6 3 6 3" xfId="4657"/>
    <cellStyle name="Normal 3 6 3 6 3 2" xfId="11853"/>
    <cellStyle name="Normal 3 6 3 6 4" xfId="8255"/>
    <cellStyle name="Normal 3 6 3 7" xfId="1935"/>
    <cellStyle name="Normal 3 6 3 7 2" xfId="5533"/>
    <cellStyle name="Normal 3 6 3 7 2 2" xfId="12729"/>
    <cellStyle name="Normal 3 6 3 7 3" xfId="9131"/>
    <cellStyle name="Normal 3 6 3 8" xfId="3701"/>
    <cellStyle name="Normal 3 6 3 8 2" xfId="7299"/>
    <cellStyle name="Normal 3 6 3 8 2 2" xfId="14495"/>
    <cellStyle name="Normal 3 6 3 8 3" xfId="10897"/>
    <cellStyle name="Normal 3 6 3 9" xfId="3781"/>
    <cellStyle name="Normal 3 6 3 9 2" xfId="10977"/>
    <cellStyle name="Normal 3 6 4" xfId="214"/>
    <cellStyle name="Normal 3 6 4 2" xfId="362"/>
    <cellStyle name="Normal 3 6 4 2 2" xfId="654"/>
    <cellStyle name="Normal 3 6 4 2 2 2" xfId="1533"/>
    <cellStyle name="Normal 3 6 4 2 2 2 2" xfId="3285"/>
    <cellStyle name="Normal 3 6 4 2 2 2 2 2" xfId="6883"/>
    <cellStyle name="Normal 3 6 4 2 2 2 2 2 2" xfId="14079"/>
    <cellStyle name="Normal 3 6 4 2 2 2 2 3" xfId="10481"/>
    <cellStyle name="Normal 3 6 4 2 2 2 3" xfId="5131"/>
    <cellStyle name="Normal 3 6 4 2 2 2 3 2" xfId="12327"/>
    <cellStyle name="Normal 3 6 4 2 2 2 4" xfId="8729"/>
    <cellStyle name="Normal 3 6 4 2 2 3" xfId="2409"/>
    <cellStyle name="Normal 3 6 4 2 2 3 2" xfId="6007"/>
    <cellStyle name="Normal 3 6 4 2 2 3 2 2" xfId="13203"/>
    <cellStyle name="Normal 3 6 4 2 2 3 3" xfId="9605"/>
    <cellStyle name="Normal 3 6 4 2 2 4" xfId="4255"/>
    <cellStyle name="Normal 3 6 4 2 2 4 2" xfId="11451"/>
    <cellStyle name="Normal 3 6 4 2 2 5" xfId="7853"/>
    <cellStyle name="Normal 3 6 4 2 3" xfId="949"/>
    <cellStyle name="Normal 3 6 4 2 3 2" xfId="1825"/>
    <cellStyle name="Normal 3 6 4 2 3 2 2" xfId="3577"/>
    <cellStyle name="Normal 3 6 4 2 3 2 2 2" xfId="7175"/>
    <cellStyle name="Normal 3 6 4 2 3 2 2 2 2" xfId="14371"/>
    <cellStyle name="Normal 3 6 4 2 3 2 2 3" xfId="10773"/>
    <cellStyle name="Normal 3 6 4 2 3 2 3" xfId="5423"/>
    <cellStyle name="Normal 3 6 4 2 3 2 3 2" xfId="12619"/>
    <cellStyle name="Normal 3 6 4 2 3 2 4" xfId="9021"/>
    <cellStyle name="Normal 3 6 4 2 3 3" xfId="2701"/>
    <cellStyle name="Normal 3 6 4 2 3 3 2" xfId="6299"/>
    <cellStyle name="Normal 3 6 4 2 3 3 2 2" xfId="13495"/>
    <cellStyle name="Normal 3 6 4 2 3 3 3" xfId="9897"/>
    <cellStyle name="Normal 3 6 4 2 3 4" xfId="4547"/>
    <cellStyle name="Normal 3 6 4 2 3 4 2" xfId="11743"/>
    <cellStyle name="Normal 3 6 4 2 3 5" xfId="8145"/>
    <cellStyle name="Normal 3 6 4 2 4" xfId="1241"/>
    <cellStyle name="Normal 3 6 4 2 4 2" xfId="2993"/>
    <cellStyle name="Normal 3 6 4 2 4 2 2" xfId="6591"/>
    <cellStyle name="Normal 3 6 4 2 4 2 2 2" xfId="13787"/>
    <cellStyle name="Normal 3 6 4 2 4 2 3" xfId="10189"/>
    <cellStyle name="Normal 3 6 4 2 4 3" xfId="4839"/>
    <cellStyle name="Normal 3 6 4 2 4 3 2" xfId="12035"/>
    <cellStyle name="Normal 3 6 4 2 4 4" xfId="8437"/>
    <cellStyle name="Normal 3 6 4 2 5" xfId="2117"/>
    <cellStyle name="Normal 3 6 4 2 5 2" xfId="5715"/>
    <cellStyle name="Normal 3 6 4 2 5 2 2" xfId="12911"/>
    <cellStyle name="Normal 3 6 4 2 5 3" xfId="9313"/>
    <cellStyle name="Normal 3 6 4 2 6" xfId="3963"/>
    <cellStyle name="Normal 3 6 4 2 6 2" xfId="11159"/>
    <cellStyle name="Normal 3 6 4 2 7" xfId="7561"/>
    <cellStyle name="Normal 3 6 4 3" xfId="508"/>
    <cellStyle name="Normal 3 6 4 3 2" xfId="1387"/>
    <cellStyle name="Normal 3 6 4 3 2 2" xfId="3139"/>
    <cellStyle name="Normal 3 6 4 3 2 2 2" xfId="6737"/>
    <cellStyle name="Normal 3 6 4 3 2 2 2 2" xfId="13933"/>
    <cellStyle name="Normal 3 6 4 3 2 2 3" xfId="10335"/>
    <cellStyle name="Normal 3 6 4 3 2 3" xfId="4985"/>
    <cellStyle name="Normal 3 6 4 3 2 3 2" xfId="12181"/>
    <cellStyle name="Normal 3 6 4 3 2 4" xfId="8583"/>
    <cellStyle name="Normal 3 6 4 3 3" xfId="2263"/>
    <cellStyle name="Normal 3 6 4 3 3 2" xfId="5861"/>
    <cellStyle name="Normal 3 6 4 3 3 2 2" xfId="13057"/>
    <cellStyle name="Normal 3 6 4 3 3 3" xfId="9459"/>
    <cellStyle name="Normal 3 6 4 3 4" xfId="4109"/>
    <cellStyle name="Normal 3 6 4 3 4 2" xfId="11305"/>
    <cellStyle name="Normal 3 6 4 3 5" xfId="7707"/>
    <cellStyle name="Normal 3 6 4 4" xfId="803"/>
    <cellStyle name="Normal 3 6 4 4 2" xfId="1679"/>
    <cellStyle name="Normal 3 6 4 4 2 2" xfId="3431"/>
    <cellStyle name="Normal 3 6 4 4 2 2 2" xfId="7029"/>
    <cellStyle name="Normal 3 6 4 4 2 2 2 2" xfId="14225"/>
    <cellStyle name="Normal 3 6 4 4 2 2 3" xfId="10627"/>
    <cellStyle name="Normal 3 6 4 4 2 3" xfId="5277"/>
    <cellStyle name="Normal 3 6 4 4 2 3 2" xfId="12473"/>
    <cellStyle name="Normal 3 6 4 4 2 4" xfId="8875"/>
    <cellStyle name="Normal 3 6 4 4 3" xfId="2555"/>
    <cellStyle name="Normal 3 6 4 4 3 2" xfId="6153"/>
    <cellStyle name="Normal 3 6 4 4 3 2 2" xfId="13349"/>
    <cellStyle name="Normal 3 6 4 4 3 3" xfId="9751"/>
    <cellStyle name="Normal 3 6 4 4 4" xfId="4401"/>
    <cellStyle name="Normal 3 6 4 4 4 2" xfId="11597"/>
    <cellStyle name="Normal 3 6 4 4 5" xfId="7999"/>
    <cellStyle name="Normal 3 6 4 5" xfId="1095"/>
    <cellStyle name="Normal 3 6 4 5 2" xfId="2847"/>
    <cellStyle name="Normal 3 6 4 5 2 2" xfId="6445"/>
    <cellStyle name="Normal 3 6 4 5 2 2 2" xfId="13641"/>
    <cellStyle name="Normal 3 6 4 5 2 3" xfId="10043"/>
    <cellStyle name="Normal 3 6 4 5 3" xfId="4693"/>
    <cellStyle name="Normal 3 6 4 5 3 2" xfId="11889"/>
    <cellStyle name="Normal 3 6 4 5 4" xfId="8291"/>
    <cellStyle name="Normal 3 6 4 6" xfId="1971"/>
    <cellStyle name="Normal 3 6 4 6 2" xfId="5569"/>
    <cellStyle name="Normal 3 6 4 6 2 2" xfId="12765"/>
    <cellStyle name="Normal 3 6 4 6 3" xfId="9167"/>
    <cellStyle name="Normal 3 6 4 7" xfId="3817"/>
    <cellStyle name="Normal 3 6 4 7 2" xfId="11013"/>
    <cellStyle name="Normal 3 6 4 8" xfId="7415"/>
    <cellStyle name="Normal 3 6 5" xfId="282"/>
    <cellStyle name="Normal 3 6 5 2" xfId="574"/>
    <cellStyle name="Normal 3 6 5 2 2" xfId="1453"/>
    <cellStyle name="Normal 3 6 5 2 2 2" xfId="3205"/>
    <cellStyle name="Normal 3 6 5 2 2 2 2" xfId="6803"/>
    <cellStyle name="Normal 3 6 5 2 2 2 2 2" xfId="13999"/>
    <cellStyle name="Normal 3 6 5 2 2 2 3" xfId="10401"/>
    <cellStyle name="Normal 3 6 5 2 2 3" xfId="5051"/>
    <cellStyle name="Normal 3 6 5 2 2 3 2" xfId="12247"/>
    <cellStyle name="Normal 3 6 5 2 2 4" xfId="8649"/>
    <cellStyle name="Normal 3 6 5 2 3" xfId="2329"/>
    <cellStyle name="Normal 3 6 5 2 3 2" xfId="5927"/>
    <cellStyle name="Normal 3 6 5 2 3 2 2" xfId="13123"/>
    <cellStyle name="Normal 3 6 5 2 3 3" xfId="9525"/>
    <cellStyle name="Normal 3 6 5 2 4" xfId="4175"/>
    <cellStyle name="Normal 3 6 5 2 4 2" xfId="11371"/>
    <cellStyle name="Normal 3 6 5 2 5" xfId="7773"/>
    <cellStyle name="Normal 3 6 5 3" xfId="869"/>
    <cellStyle name="Normal 3 6 5 3 2" xfId="1745"/>
    <cellStyle name="Normal 3 6 5 3 2 2" xfId="3497"/>
    <cellStyle name="Normal 3 6 5 3 2 2 2" xfId="7095"/>
    <cellStyle name="Normal 3 6 5 3 2 2 2 2" xfId="14291"/>
    <cellStyle name="Normal 3 6 5 3 2 2 3" xfId="10693"/>
    <cellStyle name="Normal 3 6 5 3 2 3" xfId="5343"/>
    <cellStyle name="Normal 3 6 5 3 2 3 2" xfId="12539"/>
    <cellStyle name="Normal 3 6 5 3 2 4" xfId="8941"/>
    <cellStyle name="Normal 3 6 5 3 3" xfId="2621"/>
    <cellStyle name="Normal 3 6 5 3 3 2" xfId="6219"/>
    <cellStyle name="Normal 3 6 5 3 3 2 2" xfId="13415"/>
    <cellStyle name="Normal 3 6 5 3 3 3" xfId="9817"/>
    <cellStyle name="Normal 3 6 5 3 4" xfId="4467"/>
    <cellStyle name="Normal 3 6 5 3 4 2" xfId="11663"/>
    <cellStyle name="Normal 3 6 5 3 5" xfId="8065"/>
    <cellStyle name="Normal 3 6 5 4" xfId="1161"/>
    <cellStyle name="Normal 3 6 5 4 2" xfId="2913"/>
    <cellStyle name="Normal 3 6 5 4 2 2" xfId="6511"/>
    <cellStyle name="Normal 3 6 5 4 2 2 2" xfId="13707"/>
    <cellStyle name="Normal 3 6 5 4 2 3" xfId="10109"/>
    <cellStyle name="Normal 3 6 5 4 3" xfId="4759"/>
    <cellStyle name="Normal 3 6 5 4 3 2" xfId="11955"/>
    <cellStyle name="Normal 3 6 5 4 4" xfId="8357"/>
    <cellStyle name="Normal 3 6 5 5" xfId="2037"/>
    <cellStyle name="Normal 3 6 5 5 2" xfId="5635"/>
    <cellStyle name="Normal 3 6 5 5 2 2" xfId="12831"/>
    <cellStyle name="Normal 3 6 5 5 3" xfId="9233"/>
    <cellStyle name="Normal 3 6 5 6" xfId="3883"/>
    <cellStyle name="Normal 3 6 5 6 2" xfId="11079"/>
    <cellStyle name="Normal 3 6 5 7" xfId="7481"/>
    <cellStyle name="Normal 3 6 6" xfId="428"/>
    <cellStyle name="Normal 3 6 6 2" xfId="1307"/>
    <cellStyle name="Normal 3 6 6 2 2" xfId="3059"/>
    <cellStyle name="Normal 3 6 6 2 2 2" xfId="6657"/>
    <cellStyle name="Normal 3 6 6 2 2 2 2" xfId="13853"/>
    <cellStyle name="Normal 3 6 6 2 2 3" xfId="10255"/>
    <cellStyle name="Normal 3 6 6 2 3" xfId="4905"/>
    <cellStyle name="Normal 3 6 6 2 3 2" xfId="12101"/>
    <cellStyle name="Normal 3 6 6 2 4" xfId="8503"/>
    <cellStyle name="Normal 3 6 6 3" xfId="2183"/>
    <cellStyle name="Normal 3 6 6 3 2" xfId="5781"/>
    <cellStyle name="Normal 3 6 6 3 2 2" xfId="12977"/>
    <cellStyle name="Normal 3 6 6 3 3" xfId="9379"/>
    <cellStyle name="Normal 3 6 6 4" xfId="4029"/>
    <cellStyle name="Normal 3 6 6 4 2" xfId="11225"/>
    <cellStyle name="Normal 3 6 6 5" xfId="7627"/>
    <cellStyle name="Normal 3 6 7" xfId="723"/>
    <cellStyle name="Normal 3 6 7 2" xfId="1599"/>
    <cellStyle name="Normal 3 6 7 2 2" xfId="3351"/>
    <cellStyle name="Normal 3 6 7 2 2 2" xfId="6949"/>
    <cellStyle name="Normal 3 6 7 2 2 2 2" xfId="14145"/>
    <cellStyle name="Normal 3 6 7 2 2 3" xfId="10547"/>
    <cellStyle name="Normal 3 6 7 2 3" xfId="5197"/>
    <cellStyle name="Normal 3 6 7 2 3 2" xfId="12393"/>
    <cellStyle name="Normal 3 6 7 2 4" xfId="8795"/>
    <cellStyle name="Normal 3 6 7 3" xfId="2475"/>
    <cellStyle name="Normal 3 6 7 3 2" xfId="6073"/>
    <cellStyle name="Normal 3 6 7 3 2 2" xfId="13269"/>
    <cellStyle name="Normal 3 6 7 3 3" xfId="9671"/>
    <cellStyle name="Normal 3 6 7 4" xfId="4321"/>
    <cellStyle name="Normal 3 6 7 4 2" xfId="11517"/>
    <cellStyle name="Normal 3 6 7 5" xfId="7919"/>
    <cellStyle name="Normal 3 6 8" xfId="1015"/>
    <cellStyle name="Normal 3 6 8 2" xfId="2767"/>
    <cellStyle name="Normal 3 6 8 2 2" xfId="6365"/>
    <cellStyle name="Normal 3 6 8 2 2 2" xfId="13561"/>
    <cellStyle name="Normal 3 6 8 2 3" xfId="9963"/>
    <cellStyle name="Normal 3 6 8 3" xfId="4613"/>
    <cellStyle name="Normal 3 6 8 3 2" xfId="11809"/>
    <cellStyle name="Normal 3 6 8 4" xfId="8211"/>
    <cellStyle name="Normal 3 6 9" xfId="1891"/>
    <cellStyle name="Normal 3 6 9 2" xfId="5489"/>
    <cellStyle name="Normal 3 6 9 2 2" xfId="12685"/>
    <cellStyle name="Normal 3 6 9 3" xfId="9087"/>
    <cellStyle name="Normal 3 7" xfId="56"/>
    <cellStyle name="Normal 3 7 10" xfId="7349"/>
    <cellStyle name="Normal 3 7 11" xfId="143"/>
    <cellStyle name="Normal 3 7 2" xfId="228"/>
    <cellStyle name="Normal 3 7 2 2" xfId="376"/>
    <cellStyle name="Normal 3 7 2 2 2" xfId="668"/>
    <cellStyle name="Normal 3 7 2 2 2 2" xfId="1547"/>
    <cellStyle name="Normal 3 7 2 2 2 2 2" xfId="3299"/>
    <cellStyle name="Normal 3 7 2 2 2 2 2 2" xfId="6897"/>
    <cellStyle name="Normal 3 7 2 2 2 2 2 2 2" xfId="14093"/>
    <cellStyle name="Normal 3 7 2 2 2 2 2 3" xfId="10495"/>
    <cellStyle name="Normal 3 7 2 2 2 2 3" xfId="5145"/>
    <cellStyle name="Normal 3 7 2 2 2 2 3 2" xfId="12341"/>
    <cellStyle name="Normal 3 7 2 2 2 2 4" xfId="8743"/>
    <cellStyle name="Normal 3 7 2 2 2 3" xfId="2423"/>
    <cellStyle name="Normal 3 7 2 2 2 3 2" xfId="6021"/>
    <cellStyle name="Normal 3 7 2 2 2 3 2 2" xfId="13217"/>
    <cellStyle name="Normal 3 7 2 2 2 3 3" xfId="9619"/>
    <cellStyle name="Normal 3 7 2 2 2 4" xfId="4269"/>
    <cellStyle name="Normal 3 7 2 2 2 4 2" xfId="11465"/>
    <cellStyle name="Normal 3 7 2 2 2 5" xfId="7867"/>
    <cellStyle name="Normal 3 7 2 2 3" xfId="963"/>
    <cellStyle name="Normal 3 7 2 2 3 2" xfId="1839"/>
    <cellStyle name="Normal 3 7 2 2 3 2 2" xfId="3591"/>
    <cellStyle name="Normal 3 7 2 2 3 2 2 2" xfId="7189"/>
    <cellStyle name="Normal 3 7 2 2 3 2 2 2 2" xfId="14385"/>
    <cellStyle name="Normal 3 7 2 2 3 2 2 3" xfId="10787"/>
    <cellStyle name="Normal 3 7 2 2 3 2 3" xfId="5437"/>
    <cellStyle name="Normal 3 7 2 2 3 2 3 2" xfId="12633"/>
    <cellStyle name="Normal 3 7 2 2 3 2 4" xfId="9035"/>
    <cellStyle name="Normal 3 7 2 2 3 3" xfId="2715"/>
    <cellStyle name="Normal 3 7 2 2 3 3 2" xfId="6313"/>
    <cellStyle name="Normal 3 7 2 2 3 3 2 2" xfId="13509"/>
    <cellStyle name="Normal 3 7 2 2 3 3 3" xfId="9911"/>
    <cellStyle name="Normal 3 7 2 2 3 4" xfId="4561"/>
    <cellStyle name="Normal 3 7 2 2 3 4 2" xfId="11757"/>
    <cellStyle name="Normal 3 7 2 2 3 5" xfId="8159"/>
    <cellStyle name="Normal 3 7 2 2 4" xfId="1255"/>
    <cellStyle name="Normal 3 7 2 2 4 2" xfId="3007"/>
    <cellStyle name="Normal 3 7 2 2 4 2 2" xfId="6605"/>
    <cellStyle name="Normal 3 7 2 2 4 2 2 2" xfId="13801"/>
    <cellStyle name="Normal 3 7 2 2 4 2 3" xfId="10203"/>
    <cellStyle name="Normal 3 7 2 2 4 3" xfId="4853"/>
    <cellStyle name="Normal 3 7 2 2 4 3 2" xfId="12049"/>
    <cellStyle name="Normal 3 7 2 2 4 4" xfId="8451"/>
    <cellStyle name="Normal 3 7 2 2 5" xfId="2131"/>
    <cellStyle name="Normal 3 7 2 2 5 2" xfId="5729"/>
    <cellStyle name="Normal 3 7 2 2 5 2 2" xfId="12925"/>
    <cellStyle name="Normal 3 7 2 2 5 3" xfId="9327"/>
    <cellStyle name="Normal 3 7 2 2 6" xfId="3977"/>
    <cellStyle name="Normal 3 7 2 2 6 2" xfId="11173"/>
    <cellStyle name="Normal 3 7 2 2 7" xfId="7575"/>
    <cellStyle name="Normal 3 7 2 3" xfId="522"/>
    <cellStyle name="Normal 3 7 2 3 2" xfId="1401"/>
    <cellStyle name="Normal 3 7 2 3 2 2" xfId="3153"/>
    <cellStyle name="Normal 3 7 2 3 2 2 2" xfId="6751"/>
    <cellStyle name="Normal 3 7 2 3 2 2 2 2" xfId="13947"/>
    <cellStyle name="Normal 3 7 2 3 2 2 3" xfId="10349"/>
    <cellStyle name="Normal 3 7 2 3 2 3" xfId="4999"/>
    <cellStyle name="Normal 3 7 2 3 2 3 2" xfId="12195"/>
    <cellStyle name="Normal 3 7 2 3 2 4" xfId="8597"/>
    <cellStyle name="Normal 3 7 2 3 3" xfId="2277"/>
    <cellStyle name="Normal 3 7 2 3 3 2" xfId="5875"/>
    <cellStyle name="Normal 3 7 2 3 3 2 2" xfId="13071"/>
    <cellStyle name="Normal 3 7 2 3 3 3" xfId="9473"/>
    <cellStyle name="Normal 3 7 2 3 4" xfId="4123"/>
    <cellStyle name="Normal 3 7 2 3 4 2" xfId="11319"/>
    <cellStyle name="Normal 3 7 2 3 5" xfId="7721"/>
    <cellStyle name="Normal 3 7 2 4" xfId="817"/>
    <cellStyle name="Normal 3 7 2 4 2" xfId="1693"/>
    <cellStyle name="Normal 3 7 2 4 2 2" xfId="3445"/>
    <cellStyle name="Normal 3 7 2 4 2 2 2" xfId="7043"/>
    <cellStyle name="Normal 3 7 2 4 2 2 2 2" xfId="14239"/>
    <cellStyle name="Normal 3 7 2 4 2 2 3" xfId="10641"/>
    <cellStyle name="Normal 3 7 2 4 2 3" xfId="5291"/>
    <cellStyle name="Normal 3 7 2 4 2 3 2" xfId="12487"/>
    <cellStyle name="Normal 3 7 2 4 2 4" xfId="8889"/>
    <cellStyle name="Normal 3 7 2 4 3" xfId="2569"/>
    <cellStyle name="Normal 3 7 2 4 3 2" xfId="6167"/>
    <cellStyle name="Normal 3 7 2 4 3 2 2" xfId="13363"/>
    <cellStyle name="Normal 3 7 2 4 3 3" xfId="9765"/>
    <cellStyle name="Normal 3 7 2 4 4" xfId="4415"/>
    <cellStyle name="Normal 3 7 2 4 4 2" xfId="11611"/>
    <cellStyle name="Normal 3 7 2 4 5" xfId="8013"/>
    <cellStyle name="Normal 3 7 2 5" xfId="1109"/>
    <cellStyle name="Normal 3 7 2 5 2" xfId="2861"/>
    <cellStyle name="Normal 3 7 2 5 2 2" xfId="6459"/>
    <cellStyle name="Normal 3 7 2 5 2 2 2" xfId="13655"/>
    <cellStyle name="Normal 3 7 2 5 2 3" xfId="10057"/>
    <cellStyle name="Normal 3 7 2 5 3" xfId="4707"/>
    <cellStyle name="Normal 3 7 2 5 3 2" xfId="11903"/>
    <cellStyle name="Normal 3 7 2 5 4" xfId="8305"/>
    <cellStyle name="Normal 3 7 2 6" xfId="1985"/>
    <cellStyle name="Normal 3 7 2 6 2" xfId="5583"/>
    <cellStyle name="Normal 3 7 2 6 2 2" xfId="12779"/>
    <cellStyle name="Normal 3 7 2 6 3" xfId="9181"/>
    <cellStyle name="Normal 3 7 2 7" xfId="3831"/>
    <cellStyle name="Normal 3 7 2 7 2" xfId="11027"/>
    <cellStyle name="Normal 3 7 2 8" xfId="7429"/>
    <cellStyle name="Normal 3 7 3" xfId="296"/>
    <cellStyle name="Normal 3 7 3 2" xfId="588"/>
    <cellStyle name="Normal 3 7 3 2 2" xfId="1467"/>
    <cellStyle name="Normal 3 7 3 2 2 2" xfId="3219"/>
    <cellStyle name="Normal 3 7 3 2 2 2 2" xfId="6817"/>
    <cellStyle name="Normal 3 7 3 2 2 2 2 2" xfId="14013"/>
    <cellStyle name="Normal 3 7 3 2 2 2 3" xfId="10415"/>
    <cellStyle name="Normal 3 7 3 2 2 3" xfId="5065"/>
    <cellStyle name="Normal 3 7 3 2 2 3 2" xfId="12261"/>
    <cellStyle name="Normal 3 7 3 2 2 4" xfId="8663"/>
    <cellStyle name="Normal 3 7 3 2 3" xfId="2343"/>
    <cellStyle name="Normal 3 7 3 2 3 2" xfId="5941"/>
    <cellStyle name="Normal 3 7 3 2 3 2 2" xfId="13137"/>
    <cellStyle name="Normal 3 7 3 2 3 3" xfId="9539"/>
    <cellStyle name="Normal 3 7 3 2 4" xfId="4189"/>
    <cellStyle name="Normal 3 7 3 2 4 2" xfId="11385"/>
    <cellStyle name="Normal 3 7 3 2 5" xfId="7787"/>
    <cellStyle name="Normal 3 7 3 3" xfId="883"/>
    <cellStyle name="Normal 3 7 3 3 2" xfId="1759"/>
    <cellStyle name="Normal 3 7 3 3 2 2" xfId="3511"/>
    <cellStyle name="Normal 3 7 3 3 2 2 2" xfId="7109"/>
    <cellStyle name="Normal 3 7 3 3 2 2 2 2" xfId="14305"/>
    <cellStyle name="Normal 3 7 3 3 2 2 3" xfId="10707"/>
    <cellStyle name="Normal 3 7 3 3 2 3" xfId="5357"/>
    <cellStyle name="Normal 3 7 3 3 2 3 2" xfId="12553"/>
    <cellStyle name="Normal 3 7 3 3 2 4" xfId="8955"/>
    <cellStyle name="Normal 3 7 3 3 3" xfId="2635"/>
    <cellStyle name="Normal 3 7 3 3 3 2" xfId="6233"/>
    <cellStyle name="Normal 3 7 3 3 3 2 2" xfId="13429"/>
    <cellStyle name="Normal 3 7 3 3 3 3" xfId="9831"/>
    <cellStyle name="Normal 3 7 3 3 4" xfId="4481"/>
    <cellStyle name="Normal 3 7 3 3 4 2" xfId="11677"/>
    <cellStyle name="Normal 3 7 3 3 5" xfId="8079"/>
    <cellStyle name="Normal 3 7 3 4" xfId="1175"/>
    <cellStyle name="Normal 3 7 3 4 2" xfId="2927"/>
    <cellStyle name="Normal 3 7 3 4 2 2" xfId="6525"/>
    <cellStyle name="Normal 3 7 3 4 2 2 2" xfId="13721"/>
    <cellStyle name="Normal 3 7 3 4 2 3" xfId="10123"/>
    <cellStyle name="Normal 3 7 3 4 3" xfId="4773"/>
    <cellStyle name="Normal 3 7 3 4 3 2" xfId="11969"/>
    <cellStyle name="Normal 3 7 3 4 4" xfId="8371"/>
    <cellStyle name="Normal 3 7 3 5" xfId="2051"/>
    <cellStyle name="Normal 3 7 3 5 2" xfId="5649"/>
    <cellStyle name="Normal 3 7 3 5 2 2" xfId="12845"/>
    <cellStyle name="Normal 3 7 3 5 3" xfId="9247"/>
    <cellStyle name="Normal 3 7 3 6" xfId="3897"/>
    <cellStyle name="Normal 3 7 3 6 2" xfId="11093"/>
    <cellStyle name="Normal 3 7 3 7" xfId="7495"/>
    <cellStyle name="Normal 3 7 4" xfId="442"/>
    <cellStyle name="Normal 3 7 4 2" xfId="1321"/>
    <cellStyle name="Normal 3 7 4 2 2" xfId="3073"/>
    <cellStyle name="Normal 3 7 4 2 2 2" xfId="6671"/>
    <cellStyle name="Normal 3 7 4 2 2 2 2" xfId="13867"/>
    <cellStyle name="Normal 3 7 4 2 2 3" xfId="10269"/>
    <cellStyle name="Normal 3 7 4 2 3" xfId="4919"/>
    <cellStyle name="Normal 3 7 4 2 3 2" xfId="12115"/>
    <cellStyle name="Normal 3 7 4 2 4" xfId="8517"/>
    <cellStyle name="Normal 3 7 4 3" xfId="2197"/>
    <cellStyle name="Normal 3 7 4 3 2" xfId="5795"/>
    <cellStyle name="Normal 3 7 4 3 2 2" xfId="12991"/>
    <cellStyle name="Normal 3 7 4 3 3" xfId="9393"/>
    <cellStyle name="Normal 3 7 4 4" xfId="4043"/>
    <cellStyle name="Normal 3 7 4 4 2" xfId="11239"/>
    <cellStyle name="Normal 3 7 4 5" xfId="7641"/>
    <cellStyle name="Normal 3 7 5" xfId="737"/>
    <cellStyle name="Normal 3 7 5 2" xfId="1613"/>
    <cellStyle name="Normal 3 7 5 2 2" xfId="3365"/>
    <cellStyle name="Normal 3 7 5 2 2 2" xfId="6963"/>
    <cellStyle name="Normal 3 7 5 2 2 2 2" xfId="14159"/>
    <cellStyle name="Normal 3 7 5 2 2 3" xfId="10561"/>
    <cellStyle name="Normal 3 7 5 2 3" xfId="5211"/>
    <cellStyle name="Normal 3 7 5 2 3 2" xfId="12407"/>
    <cellStyle name="Normal 3 7 5 2 4" xfId="8809"/>
    <cellStyle name="Normal 3 7 5 3" xfId="2489"/>
    <cellStyle name="Normal 3 7 5 3 2" xfId="6087"/>
    <cellStyle name="Normal 3 7 5 3 2 2" xfId="13283"/>
    <cellStyle name="Normal 3 7 5 3 3" xfId="9685"/>
    <cellStyle name="Normal 3 7 5 4" xfId="4335"/>
    <cellStyle name="Normal 3 7 5 4 2" xfId="11531"/>
    <cellStyle name="Normal 3 7 5 5" xfId="7933"/>
    <cellStyle name="Normal 3 7 6" xfId="1029"/>
    <cellStyle name="Normal 3 7 6 2" xfId="2781"/>
    <cellStyle name="Normal 3 7 6 2 2" xfId="6379"/>
    <cellStyle name="Normal 3 7 6 2 2 2" xfId="13575"/>
    <cellStyle name="Normal 3 7 6 2 3" xfId="9977"/>
    <cellStyle name="Normal 3 7 6 3" xfId="4627"/>
    <cellStyle name="Normal 3 7 6 3 2" xfId="11823"/>
    <cellStyle name="Normal 3 7 6 4" xfId="8225"/>
    <cellStyle name="Normal 3 7 7" xfId="1905"/>
    <cellStyle name="Normal 3 7 7 2" xfId="5503"/>
    <cellStyle name="Normal 3 7 7 2 2" xfId="12699"/>
    <cellStyle name="Normal 3 7 7 3" xfId="9101"/>
    <cellStyle name="Normal 3 7 8" xfId="3671"/>
    <cellStyle name="Normal 3 7 8 2" xfId="7269"/>
    <cellStyle name="Normal 3 7 8 2 2" xfId="14465"/>
    <cellStyle name="Normal 3 7 8 3" xfId="10867"/>
    <cellStyle name="Normal 3 7 9" xfId="3751"/>
    <cellStyle name="Normal 3 7 9 2" xfId="10947"/>
    <cellStyle name="Normal 3 8" xfId="79"/>
    <cellStyle name="Normal 3 8 10" xfId="7371"/>
    <cellStyle name="Normal 3 8 11" xfId="166"/>
    <cellStyle name="Normal 3 8 2" xfId="251"/>
    <cellStyle name="Normal 3 8 2 2" xfId="398"/>
    <cellStyle name="Normal 3 8 2 2 2" xfId="690"/>
    <cellStyle name="Normal 3 8 2 2 2 2" xfId="1569"/>
    <cellStyle name="Normal 3 8 2 2 2 2 2" xfId="3321"/>
    <cellStyle name="Normal 3 8 2 2 2 2 2 2" xfId="6919"/>
    <cellStyle name="Normal 3 8 2 2 2 2 2 2 2" xfId="14115"/>
    <cellStyle name="Normal 3 8 2 2 2 2 2 3" xfId="10517"/>
    <cellStyle name="Normal 3 8 2 2 2 2 3" xfId="5167"/>
    <cellStyle name="Normal 3 8 2 2 2 2 3 2" xfId="12363"/>
    <cellStyle name="Normal 3 8 2 2 2 2 4" xfId="8765"/>
    <cellStyle name="Normal 3 8 2 2 2 3" xfId="2445"/>
    <cellStyle name="Normal 3 8 2 2 2 3 2" xfId="6043"/>
    <cellStyle name="Normal 3 8 2 2 2 3 2 2" xfId="13239"/>
    <cellStyle name="Normal 3 8 2 2 2 3 3" xfId="9641"/>
    <cellStyle name="Normal 3 8 2 2 2 4" xfId="4291"/>
    <cellStyle name="Normal 3 8 2 2 2 4 2" xfId="11487"/>
    <cellStyle name="Normal 3 8 2 2 2 5" xfId="7889"/>
    <cellStyle name="Normal 3 8 2 2 3" xfId="985"/>
    <cellStyle name="Normal 3 8 2 2 3 2" xfId="1861"/>
    <cellStyle name="Normal 3 8 2 2 3 2 2" xfId="3613"/>
    <cellStyle name="Normal 3 8 2 2 3 2 2 2" xfId="7211"/>
    <cellStyle name="Normal 3 8 2 2 3 2 2 2 2" xfId="14407"/>
    <cellStyle name="Normal 3 8 2 2 3 2 2 3" xfId="10809"/>
    <cellStyle name="Normal 3 8 2 2 3 2 3" xfId="5459"/>
    <cellStyle name="Normal 3 8 2 2 3 2 3 2" xfId="12655"/>
    <cellStyle name="Normal 3 8 2 2 3 2 4" xfId="9057"/>
    <cellStyle name="Normal 3 8 2 2 3 3" xfId="2737"/>
    <cellStyle name="Normal 3 8 2 2 3 3 2" xfId="6335"/>
    <cellStyle name="Normal 3 8 2 2 3 3 2 2" xfId="13531"/>
    <cellStyle name="Normal 3 8 2 2 3 3 3" xfId="9933"/>
    <cellStyle name="Normal 3 8 2 2 3 4" xfId="4583"/>
    <cellStyle name="Normal 3 8 2 2 3 4 2" xfId="11779"/>
    <cellStyle name="Normal 3 8 2 2 3 5" xfId="8181"/>
    <cellStyle name="Normal 3 8 2 2 4" xfId="1277"/>
    <cellStyle name="Normal 3 8 2 2 4 2" xfId="3029"/>
    <cellStyle name="Normal 3 8 2 2 4 2 2" xfId="6627"/>
    <cellStyle name="Normal 3 8 2 2 4 2 2 2" xfId="13823"/>
    <cellStyle name="Normal 3 8 2 2 4 2 3" xfId="10225"/>
    <cellStyle name="Normal 3 8 2 2 4 3" xfId="4875"/>
    <cellStyle name="Normal 3 8 2 2 4 3 2" xfId="12071"/>
    <cellStyle name="Normal 3 8 2 2 4 4" xfId="8473"/>
    <cellStyle name="Normal 3 8 2 2 5" xfId="2153"/>
    <cellStyle name="Normal 3 8 2 2 5 2" xfId="5751"/>
    <cellStyle name="Normal 3 8 2 2 5 2 2" xfId="12947"/>
    <cellStyle name="Normal 3 8 2 2 5 3" xfId="9349"/>
    <cellStyle name="Normal 3 8 2 2 6" xfId="3999"/>
    <cellStyle name="Normal 3 8 2 2 6 2" xfId="11195"/>
    <cellStyle name="Normal 3 8 2 2 7" xfId="7597"/>
    <cellStyle name="Normal 3 8 2 3" xfId="544"/>
    <cellStyle name="Normal 3 8 2 3 2" xfId="1423"/>
    <cellStyle name="Normal 3 8 2 3 2 2" xfId="3175"/>
    <cellStyle name="Normal 3 8 2 3 2 2 2" xfId="6773"/>
    <cellStyle name="Normal 3 8 2 3 2 2 2 2" xfId="13969"/>
    <cellStyle name="Normal 3 8 2 3 2 2 3" xfId="10371"/>
    <cellStyle name="Normal 3 8 2 3 2 3" xfId="5021"/>
    <cellStyle name="Normal 3 8 2 3 2 3 2" xfId="12217"/>
    <cellStyle name="Normal 3 8 2 3 2 4" xfId="8619"/>
    <cellStyle name="Normal 3 8 2 3 3" xfId="2299"/>
    <cellStyle name="Normal 3 8 2 3 3 2" xfId="5897"/>
    <cellStyle name="Normal 3 8 2 3 3 2 2" xfId="13093"/>
    <cellStyle name="Normal 3 8 2 3 3 3" xfId="9495"/>
    <cellStyle name="Normal 3 8 2 3 4" xfId="4145"/>
    <cellStyle name="Normal 3 8 2 3 4 2" xfId="11341"/>
    <cellStyle name="Normal 3 8 2 3 5" xfId="7743"/>
    <cellStyle name="Normal 3 8 2 4" xfId="839"/>
    <cellStyle name="Normal 3 8 2 4 2" xfId="1715"/>
    <cellStyle name="Normal 3 8 2 4 2 2" xfId="3467"/>
    <cellStyle name="Normal 3 8 2 4 2 2 2" xfId="7065"/>
    <cellStyle name="Normal 3 8 2 4 2 2 2 2" xfId="14261"/>
    <cellStyle name="Normal 3 8 2 4 2 2 3" xfId="10663"/>
    <cellStyle name="Normal 3 8 2 4 2 3" xfId="5313"/>
    <cellStyle name="Normal 3 8 2 4 2 3 2" xfId="12509"/>
    <cellStyle name="Normal 3 8 2 4 2 4" xfId="8911"/>
    <cellStyle name="Normal 3 8 2 4 3" xfId="2591"/>
    <cellStyle name="Normal 3 8 2 4 3 2" xfId="6189"/>
    <cellStyle name="Normal 3 8 2 4 3 2 2" xfId="13385"/>
    <cellStyle name="Normal 3 8 2 4 3 3" xfId="9787"/>
    <cellStyle name="Normal 3 8 2 4 4" xfId="4437"/>
    <cellStyle name="Normal 3 8 2 4 4 2" xfId="11633"/>
    <cellStyle name="Normal 3 8 2 4 5" xfId="8035"/>
    <cellStyle name="Normal 3 8 2 5" xfId="1131"/>
    <cellStyle name="Normal 3 8 2 5 2" xfId="2883"/>
    <cellStyle name="Normal 3 8 2 5 2 2" xfId="6481"/>
    <cellStyle name="Normal 3 8 2 5 2 2 2" xfId="13677"/>
    <cellStyle name="Normal 3 8 2 5 2 3" xfId="10079"/>
    <cellStyle name="Normal 3 8 2 5 3" xfId="4729"/>
    <cellStyle name="Normal 3 8 2 5 3 2" xfId="11925"/>
    <cellStyle name="Normal 3 8 2 5 4" xfId="8327"/>
    <cellStyle name="Normal 3 8 2 6" xfId="2007"/>
    <cellStyle name="Normal 3 8 2 6 2" xfId="5605"/>
    <cellStyle name="Normal 3 8 2 6 2 2" xfId="12801"/>
    <cellStyle name="Normal 3 8 2 6 3" xfId="9203"/>
    <cellStyle name="Normal 3 8 2 7" xfId="3853"/>
    <cellStyle name="Normal 3 8 2 7 2" xfId="11049"/>
    <cellStyle name="Normal 3 8 2 8" xfId="7451"/>
    <cellStyle name="Normal 3 8 3" xfId="318"/>
    <cellStyle name="Normal 3 8 3 2" xfId="610"/>
    <cellStyle name="Normal 3 8 3 2 2" xfId="1489"/>
    <cellStyle name="Normal 3 8 3 2 2 2" xfId="3241"/>
    <cellStyle name="Normal 3 8 3 2 2 2 2" xfId="6839"/>
    <cellStyle name="Normal 3 8 3 2 2 2 2 2" xfId="14035"/>
    <cellStyle name="Normal 3 8 3 2 2 2 3" xfId="10437"/>
    <cellStyle name="Normal 3 8 3 2 2 3" xfId="5087"/>
    <cellStyle name="Normal 3 8 3 2 2 3 2" xfId="12283"/>
    <cellStyle name="Normal 3 8 3 2 2 4" xfId="8685"/>
    <cellStyle name="Normal 3 8 3 2 3" xfId="2365"/>
    <cellStyle name="Normal 3 8 3 2 3 2" xfId="5963"/>
    <cellStyle name="Normal 3 8 3 2 3 2 2" xfId="13159"/>
    <cellStyle name="Normal 3 8 3 2 3 3" xfId="9561"/>
    <cellStyle name="Normal 3 8 3 2 4" xfId="4211"/>
    <cellStyle name="Normal 3 8 3 2 4 2" xfId="11407"/>
    <cellStyle name="Normal 3 8 3 2 5" xfId="7809"/>
    <cellStyle name="Normal 3 8 3 3" xfId="905"/>
    <cellStyle name="Normal 3 8 3 3 2" xfId="1781"/>
    <cellStyle name="Normal 3 8 3 3 2 2" xfId="3533"/>
    <cellStyle name="Normal 3 8 3 3 2 2 2" xfId="7131"/>
    <cellStyle name="Normal 3 8 3 3 2 2 2 2" xfId="14327"/>
    <cellStyle name="Normal 3 8 3 3 2 2 3" xfId="10729"/>
    <cellStyle name="Normal 3 8 3 3 2 3" xfId="5379"/>
    <cellStyle name="Normal 3 8 3 3 2 3 2" xfId="12575"/>
    <cellStyle name="Normal 3 8 3 3 2 4" xfId="8977"/>
    <cellStyle name="Normal 3 8 3 3 3" xfId="2657"/>
    <cellStyle name="Normal 3 8 3 3 3 2" xfId="6255"/>
    <cellStyle name="Normal 3 8 3 3 3 2 2" xfId="13451"/>
    <cellStyle name="Normal 3 8 3 3 3 3" xfId="9853"/>
    <cellStyle name="Normal 3 8 3 3 4" xfId="4503"/>
    <cellStyle name="Normal 3 8 3 3 4 2" xfId="11699"/>
    <cellStyle name="Normal 3 8 3 3 5" xfId="8101"/>
    <cellStyle name="Normal 3 8 3 4" xfId="1197"/>
    <cellStyle name="Normal 3 8 3 4 2" xfId="2949"/>
    <cellStyle name="Normal 3 8 3 4 2 2" xfId="6547"/>
    <cellStyle name="Normal 3 8 3 4 2 2 2" xfId="13743"/>
    <cellStyle name="Normal 3 8 3 4 2 3" xfId="10145"/>
    <cellStyle name="Normal 3 8 3 4 3" xfId="4795"/>
    <cellStyle name="Normal 3 8 3 4 3 2" xfId="11991"/>
    <cellStyle name="Normal 3 8 3 4 4" xfId="8393"/>
    <cellStyle name="Normal 3 8 3 5" xfId="2073"/>
    <cellStyle name="Normal 3 8 3 5 2" xfId="5671"/>
    <cellStyle name="Normal 3 8 3 5 2 2" xfId="12867"/>
    <cellStyle name="Normal 3 8 3 5 3" xfId="9269"/>
    <cellStyle name="Normal 3 8 3 6" xfId="3919"/>
    <cellStyle name="Normal 3 8 3 6 2" xfId="11115"/>
    <cellStyle name="Normal 3 8 3 7" xfId="7517"/>
    <cellStyle name="Normal 3 8 4" xfId="464"/>
    <cellStyle name="Normal 3 8 4 2" xfId="1343"/>
    <cellStyle name="Normal 3 8 4 2 2" xfId="3095"/>
    <cellStyle name="Normal 3 8 4 2 2 2" xfId="6693"/>
    <cellStyle name="Normal 3 8 4 2 2 2 2" xfId="13889"/>
    <cellStyle name="Normal 3 8 4 2 2 3" xfId="10291"/>
    <cellStyle name="Normal 3 8 4 2 3" xfId="4941"/>
    <cellStyle name="Normal 3 8 4 2 3 2" xfId="12137"/>
    <cellStyle name="Normal 3 8 4 2 4" xfId="8539"/>
    <cellStyle name="Normal 3 8 4 3" xfId="2219"/>
    <cellStyle name="Normal 3 8 4 3 2" xfId="5817"/>
    <cellStyle name="Normal 3 8 4 3 2 2" xfId="13013"/>
    <cellStyle name="Normal 3 8 4 3 3" xfId="9415"/>
    <cellStyle name="Normal 3 8 4 4" xfId="4065"/>
    <cellStyle name="Normal 3 8 4 4 2" xfId="11261"/>
    <cellStyle name="Normal 3 8 4 5" xfId="7663"/>
    <cellStyle name="Normal 3 8 5" xfId="759"/>
    <cellStyle name="Normal 3 8 5 2" xfId="1635"/>
    <cellStyle name="Normal 3 8 5 2 2" xfId="3387"/>
    <cellStyle name="Normal 3 8 5 2 2 2" xfId="6985"/>
    <cellStyle name="Normal 3 8 5 2 2 2 2" xfId="14181"/>
    <cellStyle name="Normal 3 8 5 2 2 3" xfId="10583"/>
    <cellStyle name="Normal 3 8 5 2 3" xfId="5233"/>
    <cellStyle name="Normal 3 8 5 2 3 2" xfId="12429"/>
    <cellStyle name="Normal 3 8 5 2 4" xfId="8831"/>
    <cellStyle name="Normal 3 8 5 3" xfId="2511"/>
    <cellStyle name="Normal 3 8 5 3 2" xfId="6109"/>
    <cellStyle name="Normal 3 8 5 3 2 2" xfId="13305"/>
    <cellStyle name="Normal 3 8 5 3 3" xfId="9707"/>
    <cellStyle name="Normal 3 8 5 4" xfId="4357"/>
    <cellStyle name="Normal 3 8 5 4 2" xfId="11553"/>
    <cellStyle name="Normal 3 8 5 5" xfId="7955"/>
    <cellStyle name="Normal 3 8 6" xfId="1051"/>
    <cellStyle name="Normal 3 8 6 2" xfId="2803"/>
    <cellStyle name="Normal 3 8 6 2 2" xfId="6401"/>
    <cellStyle name="Normal 3 8 6 2 2 2" xfId="13597"/>
    <cellStyle name="Normal 3 8 6 2 3" xfId="9999"/>
    <cellStyle name="Normal 3 8 6 3" xfId="4649"/>
    <cellStyle name="Normal 3 8 6 3 2" xfId="11845"/>
    <cellStyle name="Normal 3 8 6 4" xfId="8247"/>
    <cellStyle name="Normal 3 8 7" xfId="1927"/>
    <cellStyle name="Normal 3 8 7 2" xfId="5525"/>
    <cellStyle name="Normal 3 8 7 2 2" xfId="12721"/>
    <cellStyle name="Normal 3 8 7 3" xfId="9123"/>
    <cellStyle name="Normal 3 8 8" xfId="3693"/>
    <cellStyle name="Normal 3 8 8 2" xfId="7291"/>
    <cellStyle name="Normal 3 8 8 2 2" xfId="14487"/>
    <cellStyle name="Normal 3 8 8 3" xfId="10889"/>
    <cellStyle name="Normal 3 8 9" xfId="3773"/>
    <cellStyle name="Normal 3 8 9 2" xfId="10969"/>
    <cellStyle name="Normal 3 9" xfId="104"/>
    <cellStyle name="Normal 3 9 10" xfId="190"/>
    <cellStyle name="Normal 3 9 2" xfId="340"/>
    <cellStyle name="Normal 3 9 2 2" xfId="632"/>
    <cellStyle name="Normal 3 9 2 2 2" xfId="1511"/>
    <cellStyle name="Normal 3 9 2 2 2 2" xfId="3263"/>
    <cellStyle name="Normal 3 9 2 2 2 2 2" xfId="6861"/>
    <cellStyle name="Normal 3 9 2 2 2 2 2 2" xfId="14057"/>
    <cellStyle name="Normal 3 9 2 2 2 2 3" xfId="10459"/>
    <cellStyle name="Normal 3 9 2 2 2 3" xfId="5109"/>
    <cellStyle name="Normal 3 9 2 2 2 3 2" xfId="12305"/>
    <cellStyle name="Normal 3 9 2 2 2 4" xfId="8707"/>
    <cellStyle name="Normal 3 9 2 2 3" xfId="2387"/>
    <cellStyle name="Normal 3 9 2 2 3 2" xfId="5985"/>
    <cellStyle name="Normal 3 9 2 2 3 2 2" xfId="13181"/>
    <cellStyle name="Normal 3 9 2 2 3 3" xfId="9583"/>
    <cellStyle name="Normal 3 9 2 2 4" xfId="4233"/>
    <cellStyle name="Normal 3 9 2 2 4 2" xfId="11429"/>
    <cellStyle name="Normal 3 9 2 2 5" xfId="7831"/>
    <cellStyle name="Normal 3 9 2 3" xfId="927"/>
    <cellStyle name="Normal 3 9 2 3 2" xfId="1803"/>
    <cellStyle name="Normal 3 9 2 3 2 2" xfId="3555"/>
    <cellStyle name="Normal 3 9 2 3 2 2 2" xfId="7153"/>
    <cellStyle name="Normal 3 9 2 3 2 2 2 2" xfId="14349"/>
    <cellStyle name="Normal 3 9 2 3 2 2 3" xfId="10751"/>
    <cellStyle name="Normal 3 9 2 3 2 3" xfId="5401"/>
    <cellStyle name="Normal 3 9 2 3 2 3 2" xfId="12597"/>
    <cellStyle name="Normal 3 9 2 3 2 4" xfId="8999"/>
    <cellStyle name="Normal 3 9 2 3 3" xfId="2679"/>
    <cellStyle name="Normal 3 9 2 3 3 2" xfId="6277"/>
    <cellStyle name="Normal 3 9 2 3 3 2 2" xfId="13473"/>
    <cellStyle name="Normal 3 9 2 3 3 3" xfId="9875"/>
    <cellStyle name="Normal 3 9 2 3 4" xfId="4525"/>
    <cellStyle name="Normal 3 9 2 3 4 2" xfId="11721"/>
    <cellStyle name="Normal 3 9 2 3 5" xfId="8123"/>
    <cellStyle name="Normal 3 9 2 4" xfId="1219"/>
    <cellStyle name="Normal 3 9 2 4 2" xfId="2971"/>
    <cellStyle name="Normal 3 9 2 4 2 2" xfId="6569"/>
    <cellStyle name="Normal 3 9 2 4 2 2 2" xfId="13765"/>
    <cellStyle name="Normal 3 9 2 4 2 3" xfId="10167"/>
    <cellStyle name="Normal 3 9 2 4 3" xfId="4817"/>
    <cellStyle name="Normal 3 9 2 4 3 2" xfId="12013"/>
    <cellStyle name="Normal 3 9 2 4 4" xfId="8415"/>
    <cellStyle name="Normal 3 9 2 5" xfId="2095"/>
    <cellStyle name="Normal 3 9 2 5 2" xfId="5693"/>
    <cellStyle name="Normal 3 9 2 5 2 2" xfId="12889"/>
    <cellStyle name="Normal 3 9 2 5 3" xfId="9291"/>
    <cellStyle name="Normal 3 9 2 6" xfId="3941"/>
    <cellStyle name="Normal 3 9 2 6 2" xfId="11137"/>
    <cellStyle name="Normal 3 9 2 7" xfId="7539"/>
    <cellStyle name="Normal 3 9 3" xfId="486"/>
    <cellStyle name="Normal 3 9 3 2" xfId="1365"/>
    <cellStyle name="Normal 3 9 3 2 2" xfId="3117"/>
    <cellStyle name="Normal 3 9 3 2 2 2" xfId="6715"/>
    <cellStyle name="Normal 3 9 3 2 2 2 2" xfId="13911"/>
    <cellStyle name="Normal 3 9 3 2 2 3" xfId="10313"/>
    <cellStyle name="Normal 3 9 3 2 3" xfId="4963"/>
    <cellStyle name="Normal 3 9 3 2 3 2" xfId="12159"/>
    <cellStyle name="Normal 3 9 3 2 4" xfId="8561"/>
    <cellStyle name="Normal 3 9 3 3" xfId="2241"/>
    <cellStyle name="Normal 3 9 3 3 2" xfId="5839"/>
    <cellStyle name="Normal 3 9 3 3 2 2" xfId="13035"/>
    <cellStyle name="Normal 3 9 3 3 3" xfId="9437"/>
    <cellStyle name="Normal 3 9 3 4" xfId="4087"/>
    <cellStyle name="Normal 3 9 3 4 2" xfId="11283"/>
    <cellStyle name="Normal 3 9 3 5" xfId="7685"/>
    <cellStyle name="Normal 3 9 4" xfId="781"/>
    <cellStyle name="Normal 3 9 4 2" xfId="1657"/>
    <cellStyle name="Normal 3 9 4 2 2" xfId="3409"/>
    <cellStyle name="Normal 3 9 4 2 2 2" xfId="7007"/>
    <cellStyle name="Normal 3 9 4 2 2 2 2" xfId="14203"/>
    <cellStyle name="Normal 3 9 4 2 2 3" xfId="10605"/>
    <cellStyle name="Normal 3 9 4 2 3" xfId="5255"/>
    <cellStyle name="Normal 3 9 4 2 3 2" xfId="12451"/>
    <cellStyle name="Normal 3 9 4 2 4" xfId="8853"/>
    <cellStyle name="Normal 3 9 4 3" xfId="2533"/>
    <cellStyle name="Normal 3 9 4 3 2" xfId="6131"/>
    <cellStyle name="Normal 3 9 4 3 2 2" xfId="13327"/>
    <cellStyle name="Normal 3 9 4 3 3" xfId="9729"/>
    <cellStyle name="Normal 3 9 4 4" xfId="4379"/>
    <cellStyle name="Normal 3 9 4 4 2" xfId="11575"/>
    <cellStyle name="Normal 3 9 4 5" xfId="7977"/>
    <cellStyle name="Normal 3 9 5" xfId="1073"/>
    <cellStyle name="Normal 3 9 5 2" xfId="2825"/>
    <cellStyle name="Normal 3 9 5 2 2" xfId="6423"/>
    <cellStyle name="Normal 3 9 5 2 2 2" xfId="13619"/>
    <cellStyle name="Normal 3 9 5 2 3" xfId="10021"/>
    <cellStyle name="Normal 3 9 5 3" xfId="4671"/>
    <cellStyle name="Normal 3 9 5 3 2" xfId="11867"/>
    <cellStyle name="Normal 3 9 5 4" xfId="8269"/>
    <cellStyle name="Normal 3 9 6" xfId="1949"/>
    <cellStyle name="Normal 3 9 6 2" xfId="5547"/>
    <cellStyle name="Normal 3 9 6 2 2" xfId="12743"/>
    <cellStyle name="Normal 3 9 6 3" xfId="9145"/>
    <cellStyle name="Normal 3 9 7" xfId="3715"/>
    <cellStyle name="Normal 3 9 7 2" xfId="7313"/>
    <cellStyle name="Normal 3 9 7 2 2" xfId="14509"/>
    <cellStyle name="Normal 3 9 7 3" xfId="10911"/>
    <cellStyle name="Normal 3 9 8" xfId="3795"/>
    <cellStyle name="Normal 3 9 8 2" xfId="10991"/>
    <cellStyle name="Normal 3 9 9" xfId="7393"/>
    <cellStyle name="Normal 4" xfId="3"/>
    <cellStyle name="Normal 4 2" xfId="16"/>
    <cellStyle name="Normal 4 3" xfId="40"/>
    <cellStyle name="Normal 4 3 2" xfId="102"/>
    <cellStyle name="Normal 4 4" xfId="103"/>
    <cellStyle name="Normal 4 4 2" xfId="714"/>
    <cellStyle name="Normal 4 4 3" xfId="189"/>
    <cellStyle name="Normal 5" xfId="15"/>
    <cellStyle name="Normal 6" xfId="27"/>
    <cellStyle name="Normal 6 2" xfId="78"/>
    <cellStyle name="Normal 6 2 2" xfId="250"/>
    <cellStyle name="Normal 6 2 3" xfId="165"/>
    <cellStyle name="Normal 6 3" xfId="118"/>
    <cellStyle name="Normal 6 3 2" xfId="713"/>
    <cellStyle name="Normal 6 4" xfId="37"/>
    <cellStyle name="Normal 6 4 2" xfId="212"/>
    <cellStyle name="Normal 7" xfId="120"/>
    <cellStyle name="Percent" xfId="2" builtinId="5"/>
    <cellStyle name="Percent 2" xfId="10"/>
    <cellStyle name="TextStyle" xfId="5"/>
  </cellStyles>
  <dxfs count="0"/>
  <tableStyles count="0" defaultTableStyle="TableStyleMedium9" defaultPivotStyle="PivotStyleLight16"/>
  <colors>
    <mruColors>
      <color rgb="FFCCECFF"/>
      <color rgb="FFFFFFCC"/>
      <color rgb="FFA8F2F6"/>
      <color rgb="FFFFFF66"/>
      <color rgb="FFAFE7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0"/>
  <sheetViews>
    <sheetView topLeftCell="A13" workbookViewId="0">
      <selection activeCell="B24" sqref="B24"/>
    </sheetView>
  </sheetViews>
  <sheetFormatPr defaultRowHeight="12.75" x14ac:dyDescent="0.2"/>
  <cols>
    <col min="1" max="1" width="3.1640625" customWidth="1"/>
    <col min="2" max="2" width="8.5" customWidth="1"/>
    <col min="3" max="3" width="54.6640625" customWidth="1"/>
    <col min="4" max="4" width="66.33203125" customWidth="1"/>
    <col min="5" max="5" width="3.33203125" customWidth="1"/>
  </cols>
  <sheetData>
    <row r="1" spans="1:5" ht="12.75" customHeight="1" x14ac:dyDescent="0.25">
      <c r="A1" s="40"/>
      <c r="B1" s="40"/>
      <c r="C1" s="40"/>
      <c r="D1" s="40"/>
      <c r="E1" s="40"/>
    </row>
    <row r="2" spans="1:5" ht="22.5" x14ac:dyDescent="0.3">
      <c r="A2" s="40"/>
      <c r="B2" s="101" t="s">
        <v>66</v>
      </c>
      <c r="C2" s="101"/>
      <c r="D2" s="101"/>
      <c r="E2" s="40"/>
    </row>
    <row r="3" spans="1:5" ht="20.25" x14ac:dyDescent="0.3">
      <c r="A3" s="40"/>
      <c r="B3" s="103" t="s">
        <v>51</v>
      </c>
      <c r="C3" s="103"/>
      <c r="D3" s="103"/>
      <c r="E3" s="40"/>
    </row>
    <row r="4" spans="1:5" ht="15" x14ac:dyDescent="0.25">
      <c r="A4" s="40"/>
      <c r="B4" s="50"/>
      <c r="C4" s="50"/>
      <c r="D4" s="50"/>
      <c r="E4" s="40"/>
    </row>
    <row r="5" spans="1:5" ht="66" customHeight="1" x14ac:dyDescent="0.25">
      <c r="A5" s="40"/>
      <c r="B5" s="102" t="s">
        <v>91</v>
      </c>
      <c r="C5" s="102"/>
      <c r="D5" s="102"/>
      <c r="E5" s="40"/>
    </row>
    <row r="6" spans="1:5" ht="15" x14ac:dyDescent="0.25">
      <c r="A6" s="40"/>
      <c r="B6" s="50"/>
      <c r="C6" s="50"/>
      <c r="D6" s="50"/>
      <c r="E6" s="40"/>
    </row>
    <row r="7" spans="1:5" ht="15" x14ac:dyDescent="0.25">
      <c r="A7" s="40"/>
      <c r="B7" s="50"/>
      <c r="C7" s="50"/>
      <c r="D7" s="50"/>
      <c r="E7" s="40"/>
    </row>
    <row r="8" spans="1:5" s="44" customFormat="1" ht="15.75" x14ac:dyDescent="0.25">
      <c r="A8" s="40"/>
      <c r="B8" s="51" t="s">
        <v>29</v>
      </c>
      <c r="C8" s="51" t="s">
        <v>30</v>
      </c>
      <c r="D8" s="51" t="s">
        <v>52</v>
      </c>
      <c r="E8" s="40"/>
    </row>
    <row r="9" spans="1:5" ht="15" x14ac:dyDescent="0.25">
      <c r="A9" s="40"/>
      <c r="B9" s="50"/>
      <c r="C9" s="50"/>
      <c r="D9" s="50"/>
      <c r="E9" s="40"/>
    </row>
    <row r="10" spans="1:5" ht="18" customHeight="1" x14ac:dyDescent="0.25">
      <c r="A10" s="40"/>
      <c r="B10" s="54" t="s">
        <v>17</v>
      </c>
      <c r="C10" s="54" t="s">
        <v>2</v>
      </c>
      <c r="D10" s="55" t="s">
        <v>31</v>
      </c>
      <c r="E10" s="40"/>
    </row>
    <row r="11" spans="1:5" ht="19.5" customHeight="1" x14ac:dyDescent="0.25">
      <c r="A11" s="40"/>
      <c r="B11" s="54" t="s">
        <v>32</v>
      </c>
      <c r="C11" s="54" t="s">
        <v>33</v>
      </c>
      <c r="D11" s="55" t="s">
        <v>61</v>
      </c>
      <c r="E11" s="40"/>
    </row>
    <row r="12" spans="1:5" ht="35.25" customHeight="1" x14ac:dyDescent="0.25">
      <c r="A12" s="40"/>
      <c r="B12" s="54" t="s">
        <v>18</v>
      </c>
      <c r="C12" s="54" t="s">
        <v>3</v>
      </c>
      <c r="D12" s="55" t="s">
        <v>47</v>
      </c>
      <c r="E12" s="40"/>
    </row>
    <row r="13" spans="1:5" ht="78" customHeight="1" x14ac:dyDescent="0.25">
      <c r="A13" s="40"/>
      <c r="B13" s="54" t="s">
        <v>11</v>
      </c>
      <c r="C13" s="54" t="s">
        <v>39</v>
      </c>
      <c r="D13" s="55" t="s">
        <v>92</v>
      </c>
      <c r="E13" s="40"/>
    </row>
    <row r="14" spans="1:5" ht="34.5" customHeight="1" x14ac:dyDescent="0.25">
      <c r="A14" s="40"/>
      <c r="B14" s="54" t="s">
        <v>19</v>
      </c>
      <c r="C14" s="54" t="s">
        <v>40</v>
      </c>
      <c r="D14" s="55" t="s">
        <v>50</v>
      </c>
      <c r="E14" s="40"/>
    </row>
    <row r="15" spans="1:5" ht="32.25" customHeight="1" x14ac:dyDescent="0.25">
      <c r="A15" s="40"/>
      <c r="B15" s="54" t="s">
        <v>20</v>
      </c>
      <c r="C15" s="54" t="s">
        <v>54</v>
      </c>
      <c r="D15" s="55" t="s">
        <v>56</v>
      </c>
      <c r="E15" s="40"/>
    </row>
    <row r="16" spans="1:5" ht="32.25" customHeight="1" x14ac:dyDescent="0.25">
      <c r="A16" s="40"/>
      <c r="B16" s="54" t="s">
        <v>21</v>
      </c>
      <c r="C16" s="54" t="s">
        <v>41</v>
      </c>
      <c r="D16" s="55" t="s">
        <v>58</v>
      </c>
      <c r="E16" s="40"/>
    </row>
    <row r="17" spans="1:16" ht="21.75" customHeight="1" x14ac:dyDescent="0.25">
      <c r="A17" s="40"/>
      <c r="B17" s="54" t="s">
        <v>22</v>
      </c>
      <c r="C17" s="54" t="s">
        <v>42</v>
      </c>
      <c r="D17" s="55" t="s">
        <v>57</v>
      </c>
      <c r="E17" s="40"/>
    </row>
    <row r="18" spans="1:16" ht="33" customHeight="1" x14ac:dyDescent="0.25">
      <c r="A18" s="40"/>
      <c r="B18" s="54" t="s">
        <v>23</v>
      </c>
      <c r="C18" s="55" t="s">
        <v>74</v>
      </c>
      <c r="D18" s="55" t="s">
        <v>75</v>
      </c>
      <c r="E18" s="40"/>
    </row>
    <row r="19" spans="1:16" ht="21" customHeight="1" x14ac:dyDescent="0.25">
      <c r="A19" s="40"/>
      <c r="B19" s="54" t="s">
        <v>34</v>
      </c>
      <c r="C19" s="54" t="s">
        <v>43</v>
      </c>
      <c r="D19" s="55" t="s">
        <v>59</v>
      </c>
      <c r="E19" s="40"/>
    </row>
    <row r="20" spans="1:16" ht="33" customHeight="1" x14ac:dyDescent="0.25">
      <c r="A20" s="40"/>
      <c r="B20" s="54" t="s">
        <v>35</v>
      </c>
      <c r="C20" s="54" t="s">
        <v>44</v>
      </c>
      <c r="D20" s="55" t="s">
        <v>60</v>
      </c>
      <c r="E20" s="40"/>
    </row>
    <row r="21" spans="1:16" ht="35.25" customHeight="1" x14ac:dyDescent="0.25">
      <c r="A21" s="40"/>
      <c r="B21" s="54" t="s">
        <v>36</v>
      </c>
      <c r="C21" s="54" t="s">
        <v>45</v>
      </c>
      <c r="D21" s="55" t="s">
        <v>62</v>
      </c>
      <c r="E21" s="40"/>
    </row>
    <row r="22" spans="1:16" ht="34.5" customHeight="1" x14ac:dyDescent="0.25">
      <c r="A22" s="40"/>
      <c r="B22" s="54" t="s">
        <v>37</v>
      </c>
      <c r="C22" s="54" t="s">
        <v>46</v>
      </c>
      <c r="D22" s="55" t="s">
        <v>63</v>
      </c>
      <c r="E22" s="40"/>
    </row>
    <row r="23" spans="1:16" ht="21" customHeight="1" x14ac:dyDescent="0.25">
      <c r="A23" s="40"/>
      <c r="B23" s="54" t="s">
        <v>38</v>
      </c>
      <c r="C23" s="54" t="s">
        <v>68</v>
      </c>
      <c r="D23" s="55" t="s">
        <v>69</v>
      </c>
      <c r="E23" s="40"/>
    </row>
    <row r="24" spans="1:16" ht="47.25" customHeight="1" x14ac:dyDescent="0.25">
      <c r="A24" s="40"/>
      <c r="B24" s="54" t="s">
        <v>73</v>
      </c>
      <c r="C24" s="54" t="s">
        <v>28</v>
      </c>
      <c r="D24" s="55" t="s">
        <v>70</v>
      </c>
      <c r="E24" s="40"/>
    </row>
    <row r="25" spans="1:16" ht="15" x14ac:dyDescent="0.25">
      <c r="A25" s="40"/>
      <c r="B25" s="50"/>
      <c r="C25" s="50"/>
      <c r="D25" s="50"/>
      <c r="E25" s="40"/>
    </row>
    <row r="26" spans="1:16" ht="36" customHeight="1" x14ac:dyDescent="0.25">
      <c r="A26" s="40"/>
      <c r="B26" s="100" t="s">
        <v>93</v>
      </c>
      <c r="C26" s="100"/>
      <c r="D26" s="100"/>
      <c r="E26" s="40"/>
      <c r="F26" s="53"/>
      <c r="G26" s="53"/>
      <c r="H26" s="53"/>
      <c r="I26" s="53"/>
      <c r="J26" s="53"/>
      <c r="K26" s="53"/>
      <c r="L26" s="53"/>
      <c r="M26" s="53"/>
      <c r="N26" s="53"/>
      <c r="O26" s="53"/>
      <c r="P26" s="53"/>
    </row>
    <row r="27" spans="1:16" ht="31.5" customHeight="1" x14ac:dyDescent="0.25">
      <c r="A27" s="40"/>
      <c r="B27" s="100" t="s">
        <v>64</v>
      </c>
      <c r="C27" s="100"/>
      <c r="D27" s="100"/>
      <c r="E27" s="40"/>
      <c r="F27" s="45"/>
      <c r="G27" s="5"/>
      <c r="H27" s="2"/>
      <c r="I27" s="2"/>
      <c r="J27" s="2"/>
      <c r="K27" s="2"/>
      <c r="L27" s="2"/>
      <c r="M27" s="2"/>
      <c r="N27" s="2"/>
      <c r="O27" s="2"/>
      <c r="P27" s="2"/>
    </row>
    <row r="28" spans="1:16" ht="36" customHeight="1" x14ac:dyDescent="0.25">
      <c r="A28" s="40"/>
      <c r="B28" s="100" t="s">
        <v>65</v>
      </c>
      <c r="C28" s="100"/>
      <c r="D28" s="100"/>
      <c r="E28" s="40"/>
      <c r="F28" s="45"/>
      <c r="G28" s="5"/>
      <c r="H28" s="2"/>
      <c r="I28" s="2"/>
      <c r="J28" s="2"/>
      <c r="K28" s="2"/>
      <c r="L28" s="2"/>
      <c r="M28" s="2"/>
      <c r="N28" s="2"/>
      <c r="O28" s="2"/>
      <c r="P28" s="2"/>
    </row>
    <row r="29" spans="1:16" ht="15" x14ac:dyDescent="0.25">
      <c r="A29" s="40"/>
      <c r="B29" s="50"/>
      <c r="C29" s="50"/>
      <c r="D29" s="50"/>
      <c r="E29" s="40"/>
    </row>
    <row r="30" spans="1:16" ht="15" x14ac:dyDescent="0.25">
      <c r="A30" s="40"/>
      <c r="B30" s="40"/>
      <c r="C30" s="40"/>
      <c r="D30" s="40"/>
      <c r="E30" s="40"/>
    </row>
  </sheetData>
  <mergeCells count="6">
    <mergeCell ref="B27:D27"/>
    <mergeCell ref="B28:D28"/>
    <mergeCell ref="B2:D2"/>
    <mergeCell ref="B5:D5"/>
    <mergeCell ref="B3:D3"/>
    <mergeCell ref="B26:D26"/>
  </mergeCells>
  <pageMargins left="0.7" right="0.7" top="0.75" bottom="0.75" header="0.3" footer="0.3"/>
  <pageSetup scale="71"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pageSetUpPr fitToPage="1"/>
  </sheetPr>
  <dimension ref="A1:T375"/>
  <sheetViews>
    <sheetView tabSelected="1" defaultGridColor="0" colorId="22" zoomScale="70" zoomScaleNormal="70" workbookViewId="0">
      <pane ySplit="7" topLeftCell="A256" activePane="bottomLeft" state="frozen"/>
      <selection pane="bottomLeft" activeCell="A265" sqref="A265:E348"/>
    </sheetView>
  </sheetViews>
  <sheetFormatPr defaultColWidth="9.6640625" defaultRowHeight="15" x14ac:dyDescent="0.25"/>
  <cols>
    <col min="1" max="1" width="15.33203125" style="32" customWidth="1"/>
    <col min="2" max="2" width="2.83203125" style="32" bestFit="1" customWidth="1"/>
    <col min="3" max="3" width="16.6640625" style="32" bestFit="1" customWidth="1"/>
    <col min="4" max="4" width="2.33203125" style="32" bestFit="1" customWidth="1"/>
    <col min="5" max="5" width="15.33203125" style="80" bestFit="1" customWidth="1"/>
    <col min="6" max="6" width="15.33203125" style="80" customWidth="1"/>
    <col min="7" max="7" width="15.33203125" style="81" bestFit="1" customWidth="1"/>
    <col min="8" max="8" width="15.33203125" style="32" bestFit="1" customWidth="1"/>
    <col min="9" max="9" width="15.6640625" style="32" bestFit="1" customWidth="1"/>
    <col min="10" max="10" width="16" style="32" bestFit="1" customWidth="1"/>
    <col min="11" max="11" width="26.1640625" style="32" bestFit="1" customWidth="1"/>
    <col min="12" max="12" width="16.1640625" style="32" bestFit="1" customWidth="1"/>
    <col min="13" max="13" width="9.5" style="32" bestFit="1" customWidth="1"/>
    <col min="14" max="14" width="12" style="32" bestFit="1" customWidth="1"/>
    <col min="15" max="15" width="7.6640625" style="32" bestFit="1" customWidth="1"/>
    <col min="16" max="16" width="11.6640625" style="32" bestFit="1" customWidth="1"/>
    <col min="17" max="17" width="13.1640625" style="32" bestFit="1" customWidth="1"/>
    <col min="18" max="18" width="13.1640625" style="32" customWidth="1"/>
    <col min="19" max="19" width="13.1640625" style="32" bestFit="1" customWidth="1"/>
    <col min="20" max="16384" width="9.6640625" style="32"/>
  </cols>
  <sheetData>
    <row r="1" spans="1:19" s="1" customFormat="1" ht="25.5" x14ac:dyDescent="0.35">
      <c r="A1" s="104" t="s">
        <v>67</v>
      </c>
      <c r="B1" s="104"/>
      <c r="C1" s="104"/>
      <c r="D1" s="104"/>
      <c r="E1" s="104"/>
      <c r="F1" s="104"/>
      <c r="G1" s="104"/>
      <c r="H1" s="104"/>
      <c r="I1" s="104"/>
      <c r="J1" s="104"/>
      <c r="K1" s="104"/>
      <c r="L1" s="104"/>
      <c r="M1" s="104"/>
      <c r="N1" s="104"/>
      <c r="O1" s="104"/>
      <c r="P1" s="104"/>
      <c r="Q1" s="82"/>
      <c r="R1" s="82"/>
      <c r="S1" s="82"/>
    </row>
    <row r="2" spans="1:19" s="1" customFormat="1" ht="25.5" x14ac:dyDescent="0.35">
      <c r="A2" s="52"/>
      <c r="B2" s="52"/>
      <c r="C2" s="52"/>
      <c r="D2" s="52"/>
      <c r="E2" s="52"/>
      <c r="F2" s="56"/>
      <c r="G2" s="52"/>
      <c r="H2" s="52"/>
      <c r="I2" s="52"/>
      <c r="J2" s="52"/>
      <c r="K2" s="52"/>
      <c r="L2" s="52"/>
      <c r="M2" s="52"/>
      <c r="N2" s="67"/>
      <c r="O2" s="67"/>
      <c r="P2" s="67"/>
      <c r="Q2" s="61"/>
      <c r="R2" s="61"/>
      <c r="S2" s="61"/>
    </row>
    <row r="3" spans="1:19" s="2" customFormat="1" hidden="1" x14ac:dyDescent="0.25">
      <c r="E3" s="22"/>
      <c r="F3" s="22"/>
      <c r="G3" s="3"/>
      <c r="J3" s="4" t="s">
        <v>48</v>
      </c>
      <c r="K3" s="4" t="s">
        <v>49</v>
      </c>
      <c r="N3" s="68"/>
      <c r="O3" s="68"/>
      <c r="P3" s="68"/>
      <c r="Q3" s="62"/>
      <c r="R3" s="62"/>
      <c r="S3" s="62"/>
    </row>
    <row r="4" spans="1:19" s="4" customFormat="1" x14ac:dyDescent="0.25">
      <c r="E4" s="58" t="s">
        <v>1</v>
      </c>
      <c r="F4" s="58" t="s">
        <v>72</v>
      </c>
      <c r="G4" s="75" t="s">
        <v>26</v>
      </c>
      <c r="H4" s="4" t="s">
        <v>1</v>
      </c>
      <c r="I4" s="4" t="s">
        <v>27</v>
      </c>
      <c r="J4" s="4" t="s">
        <v>12</v>
      </c>
      <c r="K4" s="73" t="s">
        <v>76</v>
      </c>
      <c r="L4" s="4" t="s">
        <v>13</v>
      </c>
      <c r="M4" s="4" t="s">
        <v>14</v>
      </c>
      <c r="N4" s="69" t="s">
        <v>16</v>
      </c>
      <c r="O4" s="69"/>
      <c r="P4" s="69"/>
      <c r="Q4" s="65" t="s">
        <v>78</v>
      </c>
      <c r="R4" s="65" t="s">
        <v>89</v>
      </c>
      <c r="S4" s="65" t="s">
        <v>80</v>
      </c>
    </row>
    <row r="5" spans="1:19" s="4" customFormat="1" ht="17.649999999999999" customHeight="1" x14ac:dyDescent="0.25">
      <c r="A5" s="4" t="s">
        <v>2</v>
      </c>
      <c r="C5" s="4" t="s">
        <v>3</v>
      </c>
      <c r="E5" s="59" t="s">
        <v>4</v>
      </c>
      <c r="F5" s="59" t="s">
        <v>71</v>
      </c>
      <c r="G5" s="76" t="s">
        <v>1</v>
      </c>
      <c r="H5" s="77" t="s">
        <v>55</v>
      </c>
      <c r="I5" s="4" t="s">
        <v>24</v>
      </c>
      <c r="J5" s="4" t="s">
        <v>85</v>
      </c>
      <c r="K5" s="74" t="s">
        <v>77</v>
      </c>
      <c r="L5" s="4" t="s">
        <v>86</v>
      </c>
      <c r="M5" s="4" t="s">
        <v>15</v>
      </c>
      <c r="N5" s="69" t="s">
        <v>9</v>
      </c>
      <c r="O5" s="69" t="s">
        <v>10</v>
      </c>
      <c r="P5" s="78" t="s">
        <v>83</v>
      </c>
      <c r="Q5" s="65" t="s">
        <v>79</v>
      </c>
      <c r="R5" s="65" t="s">
        <v>79</v>
      </c>
      <c r="S5" s="65" t="s">
        <v>81</v>
      </c>
    </row>
    <row r="6" spans="1:19" s="4" customFormat="1" ht="17.649999999999999" customHeight="1" x14ac:dyDescent="0.25">
      <c r="E6" s="59"/>
      <c r="F6" s="59"/>
      <c r="G6" s="76"/>
      <c r="H6" s="77"/>
      <c r="J6" s="4" t="s">
        <v>84</v>
      </c>
      <c r="K6" s="74" t="s">
        <v>24</v>
      </c>
      <c r="L6" s="4" t="s">
        <v>87</v>
      </c>
      <c r="N6" s="69"/>
      <c r="O6" s="69"/>
      <c r="P6" s="78" t="s">
        <v>82</v>
      </c>
      <c r="Q6" s="65"/>
      <c r="R6" s="65"/>
      <c r="S6" s="65" t="s">
        <v>79</v>
      </c>
    </row>
    <row r="7" spans="1:19" s="2" customFormat="1" x14ac:dyDescent="0.25">
      <c r="A7" s="7" t="s">
        <v>0</v>
      </c>
      <c r="C7" s="7" t="s">
        <v>0</v>
      </c>
      <c r="E7" s="47" t="s">
        <v>0</v>
      </c>
      <c r="F7" s="47"/>
      <c r="G7" s="9"/>
      <c r="H7" s="8" t="s">
        <v>0</v>
      </c>
      <c r="I7" s="8" t="s">
        <v>0</v>
      </c>
      <c r="J7" s="7" t="s">
        <v>0</v>
      </c>
      <c r="K7" s="7" t="s">
        <v>0</v>
      </c>
      <c r="L7" s="7" t="s">
        <v>0</v>
      </c>
      <c r="M7" s="7" t="s">
        <v>0</v>
      </c>
      <c r="N7" s="70" t="s">
        <v>0</v>
      </c>
      <c r="O7" s="70" t="s">
        <v>0</v>
      </c>
      <c r="P7" s="70" t="s">
        <v>0</v>
      </c>
      <c r="Q7" s="63"/>
      <c r="R7" s="63"/>
      <c r="S7" s="63"/>
    </row>
    <row r="8" spans="1:19" s="2" customFormat="1" hidden="1" x14ac:dyDescent="0.25">
      <c r="A8" s="10">
        <v>19540</v>
      </c>
      <c r="C8" s="11">
        <v>1</v>
      </c>
      <c r="E8" s="47"/>
      <c r="F8" s="47"/>
      <c r="G8" s="9"/>
      <c r="H8" s="8"/>
      <c r="I8" s="8"/>
      <c r="J8" s="7"/>
      <c r="K8" s="7"/>
      <c r="L8" s="7"/>
      <c r="M8" s="7"/>
      <c r="N8" s="72"/>
      <c r="O8" s="72"/>
      <c r="P8" s="68"/>
      <c r="Q8" s="62"/>
      <c r="R8" s="62"/>
      <c r="S8" s="62"/>
    </row>
    <row r="9" spans="1:19" s="2" customFormat="1" hidden="1" x14ac:dyDescent="0.25">
      <c r="A9" s="10">
        <v>19632</v>
      </c>
      <c r="C9" s="11">
        <v>1.06</v>
      </c>
      <c r="E9" s="47"/>
      <c r="F9" s="47"/>
      <c r="G9" s="9"/>
      <c r="H9" s="8"/>
      <c r="I9" s="8"/>
      <c r="J9" s="7"/>
      <c r="K9" s="7"/>
      <c r="L9" s="7"/>
      <c r="M9" s="7"/>
      <c r="N9" s="72">
        <f t="shared" ref="N9:N72" si="0">+(C9/C8)-1</f>
        <v>6.0000000000000053E-2</v>
      </c>
      <c r="O9" s="72">
        <f>AVERAGE(N$9:N9)</f>
        <v>6.0000000000000053E-2</v>
      </c>
      <c r="P9" s="71"/>
      <c r="Q9" s="62"/>
      <c r="R9" s="62"/>
      <c r="S9" s="62"/>
    </row>
    <row r="10" spans="1:19" s="2" customFormat="1" hidden="1" x14ac:dyDescent="0.25">
      <c r="A10" s="10">
        <v>19724</v>
      </c>
      <c r="C10" s="11">
        <v>1.0900000000000001</v>
      </c>
      <c r="E10" s="47"/>
      <c r="F10" s="47"/>
      <c r="G10" s="9"/>
      <c r="H10" s="8"/>
      <c r="I10" s="8"/>
      <c r="J10" s="7"/>
      <c r="K10" s="7"/>
      <c r="L10" s="7"/>
      <c r="M10" s="7"/>
      <c r="N10" s="72">
        <f t="shared" si="0"/>
        <v>2.8301886792452935E-2</v>
      </c>
      <c r="O10" s="72">
        <f>AVERAGE(N$9:N10)</f>
        <v>4.4150943396226494E-2</v>
      </c>
      <c r="P10" s="71"/>
      <c r="Q10" s="62"/>
      <c r="R10" s="62"/>
      <c r="S10" s="62"/>
    </row>
    <row r="11" spans="1:19" s="2" customFormat="1" hidden="1" x14ac:dyDescent="0.25">
      <c r="A11" s="10">
        <v>19814</v>
      </c>
      <c r="C11" s="11">
        <v>1.1299999999999999</v>
      </c>
      <c r="E11" s="47"/>
      <c r="F11" s="47"/>
      <c r="G11" s="9"/>
      <c r="H11" s="8"/>
      <c r="I11" s="8"/>
      <c r="J11" s="7"/>
      <c r="K11" s="7"/>
      <c r="L11" s="7"/>
      <c r="M11" s="7"/>
      <c r="N11" s="72">
        <f t="shared" si="0"/>
        <v>3.6697247706421798E-2</v>
      </c>
      <c r="O11" s="72">
        <f>AVERAGE(N$9:N11)</f>
        <v>4.1666378166291596E-2</v>
      </c>
      <c r="P11" s="71"/>
      <c r="Q11" s="62"/>
      <c r="R11" s="62"/>
      <c r="S11" s="62"/>
    </row>
    <row r="12" spans="1:19" s="2" customFormat="1" hidden="1" x14ac:dyDescent="0.25">
      <c r="A12" s="10">
        <v>19905</v>
      </c>
      <c r="C12" s="11">
        <v>1.1499999999999999</v>
      </c>
      <c r="E12" s="47"/>
      <c r="F12" s="47"/>
      <c r="G12" s="9"/>
      <c r="H12" s="8"/>
      <c r="I12" s="8"/>
      <c r="J12" s="7"/>
      <c r="K12" s="7"/>
      <c r="L12" s="7"/>
      <c r="M12" s="7"/>
      <c r="N12" s="72">
        <f t="shared" si="0"/>
        <v>1.7699115044247815E-2</v>
      </c>
      <c r="O12" s="72">
        <f>AVERAGE(N$9:N12)</f>
        <v>3.567456238578065E-2</v>
      </c>
      <c r="P12" s="71"/>
      <c r="Q12" s="62"/>
      <c r="R12" s="62"/>
      <c r="S12" s="62"/>
    </row>
    <row r="13" spans="1:19" s="2" customFormat="1" hidden="1" x14ac:dyDescent="0.25">
      <c r="A13" s="10">
        <v>19997</v>
      </c>
      <c r="C13" s="11">
        <v>1.18</v>
      </c>
      <c r="E13" s="47"/>
      <c r="F13" s="47"/>
      <c r="G13" s="9"/>
      <c r="H13" s="8"/>
      <c r="I13" s="13"/>
      <c r="J13" s="14"/>
      <c r="K13" s="7"/>
      <c r="L13" s="7"/>
      <c r="M13" s="7"/>
      <c r="N13" s="72">
        <f t="shared" si="0"/>
        <v>2.6086956521739202E-2</v>
      </c>
      <c r="O13" s="72">
        <f>AVERAGE(N$9:N13)</f>
        <v>3.3757041212972363E-2</v>
      </c>
      <c r="P13" s="71"/>
      <c r="Q13" s="62"/>
      <c r="R13" s="62"/>
      <c r="S13" s="62"/>
    </row>
    <row r="14" spans="1:19" s="2" customFormat="1" hidden="1" x14ac:dyDescent="0.25">
      <c r="A14" s="10">
        <v>20089</v>
      </c>
      <c r="C14" s="11">
        <v>1.22</v>
      </c>
      <c r="E14" s="47"/>
      <c r="F14" s="47"/>
      <c r="G14" s="9"/>
      <c r="H14" s="8"/>
      <c r="I14" s="13"/>
      <c r="J14" s="14"/>
      <c r="K14" s="7"/>
      <c r="L14" s="7"/>
      <c r="M14" s="7"/>
      <c r="N14" s="72">
        <f t="shared" si="0"/>
        <v>3.3898305084745894E-2</v>
      </c>
      <c r="O14" s="72">
        <f>AVERAGE(N$9:N14)</f>
        <v>3.3780585191601285E-2</v>
      </c>
      <c r="P14" s="71"/>
      <c r="Q14" s="62"/>
      <c r="R14" s="62"/>
      <c r="S14" s="62"/>
    </row>
    <row r="15" spans="1:19" s="2" customFormat="1" hidden="1" x14ac:dyDescent="0.25">
      <c r="A15" s="10">
        <v>20179</v>
      </c>
      <c r="C15" s="11">
        <v>1.23</v>
      </c>
      <c r="E15" s="47"/>
      <c r="F15" s="47"/>
      <c r="G15" s="9"/>
      <c r="H15" s="8"/>
      <c r="I15" s="13"/>
      <c r="J15" s="14"/>
      <c r="K15" s="7"/>
      <c r="L15" s="7"/>
      <c r="M15" s="7"/>
      <c r="N15" s="72">
        <f t="shared" si="0"/>
        <v>8.1967213114753079E-3</v>
      </c>
      <c r="O15" s="72">
        <f>AVERAGE(N$9:N15)</f>
        <v>3.0125747494440431E-2</v>
      </c>
      <c r="P15" s="71"/>
      <c r="Q15" s="62"/>
      <c r="R15" s="62"/>
      <c r="S15" s="62"/>
    </row>
    <row r="16" spans="1:19" s="2" customFormat="1" hidden="1" x14ac:dyDescent="0.25">
      <c r="A16" s="10">
        <v>20270</v>
      </c>
      <c r="C16" s="11">
        <v>1.27</v>
      </c>
      <c r="E16" s="47"/>
      <c r="F16" s="47"/>
      <c r="G16" s="9"/>
      <c r="H16" s="8"/>
      <c r="I16" s="13"/>
      <c r="J16" s="14"/>
      <c r="K16" s="7"/>
      <c r="L16" s="7"/>
      <c r="M16" s="7"/>
      <c r="N16" s="72">
        <f t="shared" si="0"/>
        <v>3.2520325203251987E-2</v>
      </c>
      <c r="O16" s="72">
        <f>AVERAGE(N$9:N16)</f>
        <v>3.0425069708041874E-2</v>
      </c>
      <c r="P16" s="71"/>
      <c r="Q16" s="62"/>
      <c r="R16" s="62"/>
      <c r="S16" s="62"/>
    </row>
    <row r="17" spans="1:19" s="2" customFormat="1" hidden="1" x14ac:dyDescent="0.25">
      <c r="A17" s="10">
        <v>20362</v>
      </c>
      <c r="C17" s="11">
        <v>1.27</v>
      </c>
      <c r="E17" s="47"/>
      <c r="F17" s="47"/>
      <c r="G17" s="9"/>
      <c r="H17" s="8"/>
      <c r="I17" s="13"/>
      <c r="J17" s="14"/>
      <c r="K17" s="7"/>
      <c r="L17" s="7"/>
      <c r="M17" s="7"/>
      <c r="N17" s="72">
        <f t="shared" si="0"/>
        <v>0</v>
      </c>
      <c r="O17" s="72">
        <f>AVERAGE(N$9:N17)</f>
        <v>2.7044506407148332E-2</v>
      </c>
      <c r="P17" s="71"/>
      <c r="Q17" s="62"/>
      <c r="R17" s="62"/>
      <c r="S17" s="62"/>
    </row>
    <row r="18" spans="1:19" s="2" customFormat="1" hidden="1" x14ac:dyDescent="0.25">
      <c r="A18" s="10">
        <v>20454</v>
      </c>
      <c r="C18" s="11">
        <v>1.29</v>
      </c>
      <c r="E18" s="47"/>
      <c r="F18" s="47"/>
      <c r="G18" s="9"/>
      <c r="H18" s="8"/>
      <c r="I18" s="13"/>
      <c r="J18" s="14"/>
      <c r="K18" s="7"/>
      <c r="L18" s="7"/>
      <c r="M18" s="7"/>
      <c r="N18" s="72">
        <f t="shared" si="0"/>
        <v>1.5748031496062964E-2</v>
      </c>
      <c r="O18" s="72">
        <f>AVERAGE(N$9:N18)</f>
        <v>2.5914858916039795E-2</v>
      </c>
      <c r="P18" s="71"/>
      <c r="Q18" s="62"/>
      <c r="R18" s="62"/>
      <c r="S18" s="62"/>
    </row>
    <row r="19" spans="1:19" s="2" customFormat="1" hidden="1" x14ac:dyDescent="0.25">
      <c r="A19" s="10">
        <v>20545</v>
      </c>
      <c r="C19" s="11">
        <v>1.33</v>
      </c>
      <c r="E19" s="47"/>
      <c r="F19" s="47"/>
      <c r="G19" s="9"/>
      <c r="H19" s="8"/>
      <c r="I19" s="13"/>
      <c r="J19" s="14"/>
      <c r="K19" s="7"/>
      <c r="L19" s="7"/>
      <c r="M19" s="7"/>
      <c r="N19" s="72">
        <f t="shared" si="0"/>
        <v>3.1007751937984551E-2</v>
      </c>
      <c r="O19" s="72">
        <f>AVERAGE(N$9:N19)</f>
        <v>2.6377849190762047E-2</v>
      </c>
      <c r="P19" s="71"/>
      <c r="Q19" s="62"/>
      <c r="R19" s="62"/>
      <c r="S19" s="62"/>
    </row>
    <row r="20" spans="1:19" s="2" customFormat="1" hidden="1" x14ac:dyDescent="0.25">
      <c r="A20" s="10">
        <v>20636</v>
      </c>
      <c r="C20" s="11">
        <v>1.32</v>
      </c>
      <c r="E20" s="48">
        <f t="shared" ref="E20:E51" si="1">ROUND((AVERAGEA(C8:C19)*0.055/4),3)+K20</f>
        <v>1.6E-2</v>
      </c>
      <c r="F20" s="48"/>
      <c r="G20" s="16"/>
      <c r="H20" s="8"/>
      <c r="I20" s="13">
        <f t="shared" ref="I20:I28" si="2">AVERAGEA(C8:C19)</f>
        <v>1.1849999999999998</v>
      </c>
      <c r="J20" s="14">
        <f t="shared" ref="J20:J83" si="3">+I20/C20</f>
        <v>0.8977272727272726</v>
      </c>
      <c r="K20" s="7"/>
      <c r="L20" s="7"/>
      <c r="M20" s="7"/>
      <c r="N20" s="72">
        <f t="shared" si="0"/>
        <v>-7.5187969924812581E-3</v>
      </c>
      <c r="O20" s="72">
        <f>AVERAGE(N$9:N20)</f>
        <v>2.355312867549177E-2</v>
      </c>
      <c r="P20" s="71"/>
      <c r="Q20" s="62"/>
      <c r="R20" s="62"/>
      <c r="S20" s="62"/>
    </row>
    <row r="21" spans="1:19" s="2" customFormat="1" hidden="1" x14ac:dyDescent="0.25">
      <c r="A21" s="10">
        <v>20728</v>
      </c>
      <c r="C21" s="11">
        <v>1.29</v>
      </c>
      <c r="E21" s="48">
        <f t="shared" si="1"/>
        <v>1.7000000000000001E-2</v>
      </c>
      <c r="F21" s="48"/>
      <c r="G21" s="16"/>
      <c r="H21" s="8"/>
      <c r="I21" s="13">
        <f t="shared" si="2"/>
        <v>1.2116666666666664</v>
      </c>
      <c r="J21" s="14">
        <f t="shared" si="3"/>
        <v>0.93927648578811351</v>
      </c>
      <c r="K21" s="7"/>
      <c r="L21" s="7"/>
      <c r="M21" s="7"/>
      <c r="N21" s="72">
        <f t="shared" si="0"/>
        <v>-2.2727272727272707E-2</v>
      </c>
      <c r="O21" s="72">
        <f>AVERAGE(N$9:N21)</f>
        <v>1.9993097798356042E-2</v>
      </c>
      <c r="P21" s="71"/>
      <c r="Q21" s="62"/>
      <c r="R21" s="62"/>
      <c r="S21" s="62"/>
    </row>
    <row r="22" spans="1:19" s="2" customFormat="1" hidden="1" x14ac:dyDescent="0.25">
      <c r="A22" s="10">
        <v>20820</v>
      </c>
      <c r="C22" s="11">
        <v>1.3</v>
      </c>
      <c r="E22" s="48">
        <f t="shared" si="1"/>
        <v>1.7000000000000001E-2</v>
      </c>
      <c r="F22" s="48"/>
      <c r="G22" s="16"/>
      <c r="H22" s="8"/>
      <c r="I22" s="13">
        <f t="shared" si="2"/>
        <v>1.2308333333333332</v>
      </c>
      <c r="J22" s="14">
        <f t="shared" si="3"/>
        <v>0.94679487179487165</v>
      </c>
      <c r="K22" s="7"/>
      <c r="L22" s="7"/>
      <c r="M22" s="7"/>
      <c r="N22" s="72">
        <f t="shared" si="0"/>
        <v>7.7519379844961378E-3</v>
      </c>
      <c r="O22" s="72">
        <f>AVERAGE(N$9:N22)</f>
        <v>1.9118729240223193E-2</v>
      </c>
      <c r="P22" s="71"/>
      <c r="Q22" s="62"/>
      <c r="R22" s="62"/>
      <c r="S22" s="62"/>
    </row>
    <row r="23" spans="1:19" s="2" customFormat="1" hidden="1" x14ac:dyDescent="0.25">
      <c r="A23" s="10">
        <v>20910</v>
      </c>
      <c r="C23" s="11">
        <v>1.28</v>
      </c>
      <c r="E23" s="48">
        <f t="shared" si="1"/>
        <v>1.7000000000000001E-2</v>
      </c>
      <c r="F23" s="48"/>
      <c r="G23" s="16"/>
      <c r="H23" s="8"/>
      <c r="I23" s="13">
        <f t="shared" si="2"/>
        <v>1.2483333333333333</v>
      </c>
      <c r="J23" s="14">
        <f t="shared" si="3"/>
        <v>0.97526041666666663</v>
      </c>
      <c r="K23" s="7"/>
      <c r="L23" s="7"/>
      <c r="M23" s="7"/>
      <c r="N23" s="72">
        <f t="shared" si="0"/>
        <v>-1.5384615384615441E-2</v>
      </c>
      <c r="O23" s="72">
        <f>AVERAGE(N$9:N23)</f>
        <v>1.681850626523395E-2</v>
      </c>
      <c r="P23" s="71"/>
      <c r="Q23" s="62"/>
      <c r="R23" s="62"/>
      <c r="S23" s="62"/>
    </row>
    <row r="24" spans="1:19" s="2" customFormat="1" hidden="1" x14ac:dyDescent="0.25">
      <c r="A24" s="10">
        <v>21001</v>
      </c>
      <c r="C24" s="11">
        <v>1.33</v>
      </c>
      <c r="E24" s="48">
        <f t="shared" si="1"/>
        <v>1.7000000000000001E-2</v>
      </c>
      <c r="F24" s="48"/>
      <c r="G24" s="16"/>
      <c r="H24" s="8"/>
      <c r="I24" s="13">
        <f t="shared" si="2"/>
        <v>1.2608333333333335</v>
      </c>
      <c r="J24" s="14">
        <f t="shared" si="3"/>
        <v>0.94799498746867172</v>
      </c>
      <c r="K24" s="7"/>
      <c r="L24" s="7"/>
      <c r="M24" s="7"/>
      <c r="N24" s="72">
        <f t="shared" si="0"/>
        <v>3.90625E-2</v>
      </c>
      <c r="O24" s="72">
        <f>AVERAGE(N$9:N24)</f>
        <v>1.8208755873656828E-2</v>
      </c>
      <c r="P24" s="71"/>
      <c r="Q24" s="62"/>
      <c r="R24" s="62"/>
      <c r="S24" s="62"/>
    </row>
    <row r="25" spans="1:19" s="2" customFormat="1" hidden="1" x14ac:dyDescent="0.25">
      <c r="A25" s="10">
        <v>21093</v>
      </c>
      <c r="C25" s="11">
        <v>1.27</v>
      </c>
      <c r="E25" s="48">
        <f t="shared" si="1"/>
        <v>1.7999999999999999E-2</v>
      </c>
      <c r="F25" s="48"/>
      <c r="G25" s="16"/>
      <c r="H25" s="8"/>
      <c r="I25" s="13">
        <f t="shared" si="2"/>
        <v>1.2758333333333332</v>
      </c>
      <c r="J25" s="14">
        <f t="shared" si="3"/>
        <v>1.0045931758530182</v>
      </c>
      <c r="K25" s="7"/>
      <c r="L25" s="7"/>
      <c r="M25" s="7"/>
      <c r="N25" s="72">
        <f t="shared" si="0"/>
        <v>-4.5112781954887216E-2</v>
      </c>
      <c r="O25" s="72">
        <f>AVERAGE(N$9:N25)</f>
        <v>1.4483959530801296E-2</v>
      </c>
      <c r="P25" s="71"/>
      <c r="Q25" s="62"/>
      <c r="R25" s="62"/>
      <c r="S25" s="62"/>
    </row>
    <row r="26" spans="1:19" s="2" customFormat="1" hidden="1" x14ac:dyDescent="0.25">
      <c r="A26" s="10">
        <v>21185</v>
      </c>
      <c r="C26" s="11">
        <v>1.28</v>
      </c>
      <c r="E26" s="48">
        <f t="shared" si="1"/>
        <v>1.7999999999999999E-2</v>
      </c>
      <c r="F26" s="48"/>
      <c r="G26" s="16"/>
      <c r="H26" s="8"/>
      <c r="I26" s="13">
        <f t="shared" si="2"/>
        <v>1.2833333333333332</v>
      </c>
      <c r="J26" s="14">
        <f t="shared" si="3"/>
        <v>1.0026041666666665</v>
      </c>
      <c r="K26" s="7"/>
      <c r="L26" s="7"/>
      <c r="M26" s="7"/>
      <c r="N26" s="72">
        <f t="shared" si="0"/>
        <v>7.8740157480314821E-3</v>
      </c>
      <c r="O26" s="72">
        <f>AVERAGE(N$9:N26)</f>
        <v>1.4116740431758527E-2</v>
      </c>
      <c r="P26" s="71"/>
      <c r="Q26" s="62"/>
      <c r="R26" s="62"/>
      <c r="S26" s="62"/>
    </row>
    <row r="27" spans="1:19" s="2" customFormat="1" hidden="1" x14ac:dyDescent="0.25">
      <c r="A27" s="10">
        <v>21276</v>
      </c>
      <c r="C27" s="11">
        <v>1.32</v>
      </c>
      <c r="E27" s="48">
        <f t="shared" si="1"/>
        <v>1.7999999999999999E-2</v>
      </c>
      <c r="F27" s="48"/>
      <c r="G27" s="16"/>
      <c r="H27" s="8"/>
      <c r="I27" s="13">
        <f t="shared" si="2"/>
        <v>1.2883333333333333</v>
      </c>
      <c r="J27" s="14">
        <f t="shared" si="3"/>
        <v>0.97601010101010099</v>
      </c>
      <c r="K27" s="7"/>
      <c r="L27" s="7"/>
      <c r="M27" s="7"/>
      <c r="N27" s="72">
        <f t="shared" si="0"/>
        <v>3.125E-2</v>
      </c>
      <c r="O27" s="72">
        <f>AVERAGE(N$9:N27)</f>
        <v>1.5018490935350185E-2</v>
      </c>
      <c r="P27" s="71"/>
      <c r="Q27" s="62"/>
      <c r="R27" s="62"/>
      <c r="S27" s="62"/>
    </row>
    <row r="28" spans="1:19" s="2" customFormat="1" hidden="1" x14ac:dyDescent="0.25">
      <c r="A28" s="10">
        <v>21367</v>
      </c>
      <c r="C28" s="11">
        <v>1.37</v>
      </c>
      <c r="E28" s="48">
        <f t="shared" si="1"/>
        <v>1.7999999999999999E-2</v>
      </c>
      <c r="F28" s="48"/>
      <c r="G28" s="16"/>
      <c r="H28" s="8"/>
      <c r="I28" s="13">
        <f t="shared" si="2"/>
        <v>1.2958333333333332</v>
      </c>
      <c r="J28" s="14">
        <f t="shared" si="3"/>
        <v>0.94586374695863729</v>
      </c>
      <c r="K28" s="7"/>
      <c r="L28" s="7"/>
      <c r="M28" s="7"/>
      <c r="N28" s="72">
        <f t="shared" si="0"/>
        <v>3.7878787878787845E-2</v>
      </c>
      <c r="O28" s="72">
        <f>AVERAGE(N$9:N28)</f>
        <v>1.6161505782522068E-2</v>
      </c>
      <c r="P28" s="71">
        <f t="shared" ref="P28:P91" si="4">+C28/C8-1</f>
        <v>0.37000000000000011</v>
      </c>
      <c r="Q28" s="62"/>
      <c r="R28" s="62"/>
      <c r="S28" s="62"/>
    </row>
    <row r="29" spans="1:19" s="2" customFormat="1" hidden="1" x14ac:dyDescent="0.25">
      <c r="A29" s="10">
        <v>21458</v>
      </c>
      <c r="C29" s="11">
        <v>1.39</v>
      </c>
      <c r="E29" s="48">
        <f t="shared" si="1"/>
        <v>1.7999999999999999E-2</v>
      </c>
      <c r="F29" s="48"/>
      <c r="G29" s="16"/>
      <c r="H29" s="8"/>
      <c r="I29" s="13">
        <f t="shared" ref="I29:I39" si="5">AVERAGEA(C17:C28)</f>
        <v>1.3041666666666665</v>
      </c>
      <c r="J29" s="14">
        <f t="shared" si="3"/>
        <v>0.93824940047961625</v>
      </c>
      <c r="K29" s="7"/>
      <c r="L29" s="7"/>
      <c r="M29" s="7"/>
      <c r="N29" s="72">
        <f t="shared" si="0"/>
        <v>1.4598540145985162E-2</v>
      </c>
      <c r="O29" s="72">
        <f>AVERAGE(N$9:N29)</f>
        <v>1.6087078847448883E-2</v>
      </c>
      <c r="P29" s="71">
        <f t="shared" si="4"/>
        <v>0.31132075471698095</v>
      </c>
      <c r="Q29" s="62"/>
      <c r="R29" s="62"/>
      <c r="S29" s="62"/>
    </row>
    <row r="30" spans="1:19" s="2" customFormat="1" hidden="1" x14ac:dyDescent="0.25">
      <c r="A30" s="10">
        <v>21549</v>
      </c>
      <c r="C30" s="11">
        <v>1.47</v>
      </c>
      <c r="E30" s="48">
        <f t="shared" si="1"/>
        <v>1.7999999999999999E-2</v>
      </c>
      <c r="F30" s="48"/>
      <c r="G30" s="16"/>
      <c r="H30" s="8"/>
      <c r="I30" s="13">
        <f t="shared" si="5"/>
        <v>1.3141666666666667</v>
      </c>
      <c r="J30" s="14">
        <f t="shared" si="3"/>
        <v>0.89399092970521543</v>
      </c>
      <c r="K30" s="7"/>
      <c r="L30" s="7"/>
      <c r="M30" s="7"/>
      <c r="N30" s="72">
        <f t="shared" si="0"/>
        <v>5.755395683453246E-2</v>
      </c>
      <c r="O30" s="72">
        <f>AVERAGE(N$9:N30)</f>
        <v>1.7971936937770862E-2</v>
      </c>
      <c r="P30" s="71">
        <f t="shared" si="4"/>
        <v>0.34862385321100908</v>
      </c>
      <c r="Q30" s="62"/>
      <c r="R30" s="62"/>
      <c r="S30" s="62"/>
    </row>
    <row r="31" spans="1:19" s="2" customFormat="1" hidden="1" x14ac:dyDescent="0.25">
      <c r="A31" s="10">
        <v>21640</v>
      </c>
      <c r="C31" s="11">
        <v>1.49</v>
      </c>
      <c r="E31" s="48">
        <f t="shared" si="1"/>
        <v>1.7999999999999999E-2</v>
      </c>
      <c r="F31" s="48"/>
      <c r="G31" s="16"/>
      <c r="H31" s="8"/>
      <c r="I31" s="13">
        <f t="shared" si="5"/>
        <v>1.3291666666666668</v>
      </c>
      <c r="J31" s="14">
        <f t="shared" si="3"/>
        <v>0.89205816554809858</v>
      </c>
      <c r="K31" s="7"/>
      <c r="L31" s="7"/>
      <c r="M31" s="7"/>
      <c r="N31" s="72">
        <f t="shared" si="0"/>
        <v>1.3605442176870763E-2</v>
      </c>
      <c r="O31" s="72">
        <f>AVERAGE(N$9:N31)</f>
        <v>1.7782089339470859E-2</v>
      </c>
      <c r="P31" s="71">
        <f t="shared" si="4"/>
        <v>0.31858407079646023</v>
      </c>
      <c r="Q31" s="62"/>
      <c r="R31" s="62"/>
      <c r="S31" s="62"/>
    </row>
    <row r="32" spans="1:19" s="2" customFormat="1" hidden="1" x14ac:dyDescent="0.25">
      <c r="A32" s="10">
        <v>21731</v>
      </c>
      <c r="C32" s="11">
        <v>1.49</v>
      </c>
      <c r="E32" s="48">
        <f t="shared" si="1"/>
        <v>1.7999999999999999E-2</v>
      </c>
      <c r="F32" s="48"/>
      <c r="G32" s="16"/>
      <c r="H32" s="8"/>
      <c r="I32" s="13">
        <f t="shared" si="5"/>
        <v>1.3425000000000002</v>
      </c>
      <c r="J32" s="14">
        <f t="shared" si="3"/>
        <v>0.90100671140939614</v>
      </c>
      <c r="K32" s="7"/>
      <c r="L32" s="7"/>
      <c r="M32" s="7"/>
      <c r="N32" s="72">
        <f t="shared" si="0"/>
        <v>0</v>
      </c>
      <c r="O32" s="72">
        <f>AVERAGE(N$9:N32)</f>
        <v>1.704116895032624E-2</v>
      </c>
      <c r="P32" s="71">
        <f t="shared" si="4"/>
        <v>0.29565217391304355</v>
      </c>
      <c r="Q32" s="62"/>
      <c r="R32" s="62"/>
      <c r="S32" s="62"/>
    </row>
    <row r="33" spans="1:19" s="2" customFormat="1" hidden="1" x14ac:dyDescent="0.25">
      <c r="A33" s="10">
        <v>21822</v>
      </c>
      <c r="C33" s="11">
        <v>1.47</v>
      </c>
      <c r="E33" s="48">
        <f t="shared" si="1"/>
        <v>1.9E-2</v>
      </c>
      <c r="F33" s="48"/>
      <c r="G33" s="16"/>
      <c r="H33" s="8"/>
      <c r="I33" s="13">
        <f t="shared" si="5"/>
        <v>1.3566666666666667</v>
      </c>
      <c r="J33" s="14">
        <f t="shared" si="3"/>
        <v>0.92290249433106575</v>
      </c>
      <c r="K33" s="7"/>
      <c r="L33" s="7"/>
      <c r="M33" s="7"/>
      <c r="N33" s="72">
        <f t="shared" si="0"/>
        <v>-1.3422818791946289E-2</v>
      </c>
      <c r="O33" s="72">
        <f>AVERAGE(N$9:N33)</f>
        <v>1.5822609440635339E-2</v>
      </c>
      <c r="P33" s="71">
        <f t="shared" si="4"/>
        <v>0.24576271186440679</v>
      </c>
      <c r="Q33" s="62"/>
      <c r="R33" s="62"/>
      <c r="S33" s="62"/>
    </row>
    <row r="34" spans="1:19" s="2" customFormat="1" hidden="1" x14ac:dyDescent="0.25">
      <c r="A34" s="10">
        <v>21913</v>
      </c>
      <c r="C34" s="11">
        <v>1.53</v>
      </c>
      <c r="E34" s="48">
        <f t="shared" si="1"/>
        <v>1.9E-2</v>
      </c>
      <c r="F34" s="48"/>
      <c r="G34" s="16"/>
      <c r="H34" s="8"/>
      <c r="I34" s="13">
        <f t="shared" si="5"/>
        <v>1.3716666666666668</v>
      </c>
      <c r="J34" s="14">
        <f t="shared" si="3"/>
        <v>0.89651416122004368</v>
      </c>
      <c r="K34" s="7"/>
      <c r="L34" s="7"/>
      <c r="M34" s="7"/>
      <c r="N34" s="72">
        <f t="shared" si="0"/>
        <v>4.081632653061229E-2</v>
      </c>
      <c r="O34" s="72">
        <f>AVERAGE(N$9:N34)</f>
        <v>1.6783906251788296E-2</v>
      </c>
      <c r="P34" s="71">
        <f t="shared" si="4"/>
        <v>0.25409836065573765</v>
      </c>
      <c r="Q34" s="62"/>
      <c r="R34" s="62"/>
      <c r="S34" s="62"/>
    </row>
    <row r="35" spans="1:19" s="2" customFormat="1" hidden="1" x14ac:dyDescent="0.25">
      <c r="A35" s="10">
        <v>22004</v>
      </c>
      <c r="C35" s="11">
        <v>1.5</v>
      </c>
      <c r="E35" s="48">
        <f t="shared" si="1"/>
        <v>1.9E-2</v>
      </c>
      <c r="F35" s="48"/>
      <c r="G35" s="16"/>
      <c r="H35" s="8"/>
      <c r="I35" s="13">
        <f t="shared" si="5"/>
        <v>1.3908333333333334</v>
      </c>
      <c r="J35" s="14">
        <f t="shared" si="3"/>
        <v>0.92722222222222228</v>
      </c>
      <c r="K35" s="7"/>
      <c r="L35" s="7"/>
      <c r="M35" s="7"/>
      <c r="N35" s="72">
        <f t="shared" si="0"/>
        <v>-1.9607843137254943E-2</v>
      </c>
      <c r="O35" s="72">
        <f>AVERAGE(N$9:N35)</f>
        <v>1.5436063681823733E-2</v>
      </c>
      <c r="P35" s="71">
        <f t="shared" si="4"/>
        <v>0.21951219512195119</v>
      </c>
      <c r="Q35" s="62"/>
      <c r="R35" s="62"/>
      <c r="S35" s="62"/>
    </row>
    <row r="36" spans="1:19" s="2" customFormat="1" hidden="1" x14ac:dyDescent="0.25">
      <c r="A36" s="10">
        <v>22095</v>
      </c>
      <c r="C36" s="11">
        <v>1.56</v>
      </c>
      <c r="E36" s="48">
        <f t="shared" si="1"/>
        <v>1.9E-2</v>
      </c>
      <c r="F36" s="48"/>
      <c r="G36" s="16"/>
      <c r="H36" s="8"/>
      <c r="I36" s="13">
        <f t="shared" si="5"/>
        <v>1.4091666666666667</v>
      </c>
      <c r="J36" s="14">
        <f t="shared" si="3"/>
        <v>0.90331196581196582</v>
      </c>
      <c r="K36" s="7"/>
      <c r="L36" s="7"/>
      <c r="M36" s="7"/>
      <c r="N36" s="72">
        <f t="shared" si="0"/>
        <v>4.0000000000000036E-2</v>
      </c>
      <c r="O36" s="72">
        <f>AVERAGE(N$9:N36)</f>
        <v>1.6313347121758602E-2</v>
      </c>
      <c r="P36" s="71">
        <f t="shared" si="4"/>
        <v>0.22834645669291342</v>
      </c>
      <c r="Q36" s="62"/>
      <c r="R36" s="62"/>
      <c r="S36" s="62"/>
    </row>
    <row r="37" spans="1:19" s="2" customFormat="1" hidden="1" x14ac:dyDescent="0.25">
      <c r="A37" s="10">
        <v>22186</v>
      </c>
      <c r="C37" s="11">
        <v>1.53</v>
      </c>
      <c r="E37" s="48">
        <f t="shared" si="1"/>
        <v>0.02</v>
      </c>
      <c r="F37" s="48"/>
      <c r="G37" s="16"/>
      <c r="H37" s="8"/>
      <c r="I37" s="13">
        <f t="shared" si="5"/>
        <v>1.4283333333333335</v>
      </c>
      <c r="J37" s="14">
        <f t="shared" si="3"/>
        <v>0.93355119825708066</v>
      </c>
      <c r="K37" s="7"/>
      <c r="L37" s="7"/>
      <c r="M37" s="7"/>
      <c r="N37" s="72">
        <f t="shared" si="0"/>
        <v>-1.9230769230769273E-2</v>
      </c>
      <c r="O37" s="72">
        <f>AVERAGE(N$9:N37)</f>
        <v>1.5087687937188675E-2</v>
      </c>
      <c r="P37" s="71">
        <f t="shared" si="4"/>
        <v>0.20472440944881898</v>
      </c>
      <c r="Q37" s="62"/>
      <c r="R37" s="62"/>
      <c r="S37" s="62"/>
    </row>
    <row r="38" spans="1:19" s="2" customFormat="1" hidden="1" x14ac:dyDescent="0.25">
      <c r="A38" s="10">
        <v>22277</v>
      </c>
      <c r="C38" s="11">
        <v>1.62</v>
      </c>
      <c r="E38" s="48">
        <f t="shared" si="1"/>
        <v>0.02</v>
      </c>
      <c r="F38" s="48"/>
      <c r="G38" s="16"/>
      <c r="H38" s="8"/>
      <c r="I38" s="13">
        <f t="shared" si="5"/>
        <v>1.4500000000000002</v>
      </c>
      <c r="J38" s="14">
        <f t="shared" si="3"/>
        <v>0.89506172839506182</v>
      </c>
      <c r="K38" s="7"/>
      <c r="L38" s="7"/>
      <c r="M38" s="7"/>
      <c r="N38" s="72">
        <f t="shared" si="0"/>
        <v>5.8823529411764719E-2</v>
      </c>
      <c r="O38" s="72">
        <f>AVERAGE(N$9:N38)</f>
        <v>1.6545549319674543E-2</v>
      </c>
      <c r="P38" s="71">
        <f t="shared" si="4"/>
        <v>0.2558139534883721</v>
      </c>
      <c r="Q38" s="62"/>
      <c r="R38" s="62"/>
      <c r="S38" s="62"/>
    </row>
    <row r="39" spans="1:19" s="2" customFormat="1" hidden="1" x14ac:dyDescent="0.25">
      <c r="A39" s="10">
        <v>22368</v>
      </c>
      <c r="C39" s="11">
        <v>1.72</v>
      </c>
      <c r="E39" s="48">
        <f t="shared" si="1"/>
        <v>0.02</v>
      </c>
      <c r="F39" s="48"/>
      <c r="G39" s="16"/>
      <c r="H39" s="8"/>
      <c r="I39" s="13">
        <f t="shared" si="5"/>
        <v>1.4783333333333335</v>
      </c>
      <c r="J39" s="14">
        <f t="shared" si="3"/>
        <v>0.85949612403100784</v>
      </c>
      <c r="K39" s="7"/>
      <c r="L39" s="7"/>
      <c r="M39" s="7"/>
      <c r="N39" s="72">
        <f t="shared" si="0"/>
        <v>6.1728395061728225E-2</v>
      </c>
      <c r="O39" s="72">
        <f>AVERAGE(N$9:N39)</f>
        <v>1.8003060472644015E-2</v>
      </c>
      <c r="P39" s="71">
        <f t="shared" si="4"/>
        <v>0.29323308270676685</v>
      </c>
      <c r="Q39" s="62"/>
      <c r="R39" s="62"/>
      <c r="S39" s="62"/>
    </row>
    <row r="40" spans="1:19" s="2" customFormat="1" hidden="1" x14ac:dyDescent="0.25">
      <c r="A40" s="10">
        <v>22459</v>
      </c>
      <c r="C40" s="11">
        <v>1.73</v>
      </c>
      <c r="E40" s="48">
        <f t="shared" si="1"/>
        <v>2.1000000000000001E-2</v>
      </c>
      <c r="F40" s="48"/>
      <c r="G40" s="16"/>
      <c r="H40" s="8"/>
      <c r="I40" s="13">
        <f t="shared" ref="I40:I63" si="6">AVERAGEA(C28:C39)</f>
        <v>1.5116666666666665</v>
      </c>
      <c r="J40" s="14">
        <f t="shared" si="3"/>
        <v>0.87379576107899803</v>
      </c>
      <c r="K40" s="7"/>
      <c r="L40" s="7"/>
      <c r="M40" s="7"/>
      <c r="N40" s="72">
        <f t="shared" si="0"/>
        <v>5.8139534883721034E-3</v>
      </c>
      <c r="O40" s="72">
        <f>AVERAGE(N$9:N40)</f>
        <v>1.7622150879385519E-2</v>
      </c>
      <c r="P40" s="71">
        <f>+C40/C20-1</f>
        <v>0.31060606060606055</v>
      </c>
      <c r="Q40" s="62"/>
      <c r="R40" s="62"/>
      <c r="S40" s="62"/>
    </row>
    <row r="41" spans="1:19" s="2" customFormat="1" hidden="1" x14ac:dyDescent="0.25">
      <c r="A41" s="10">
        <v>22550</v>
      </c>
      <c r="C41" s="11">
        <v>1.77</v>
      </c>
      <c r="E41" s="48">
        <f t="shared" si="1"/>
        <v>2.1000000000000001E-2</v>
      </c>
      <c r="F41" s="48"/>
      <c r="G41" s="16"/>
      <c r="H41" s="8"/>
      <c r="I41" s="13">
        <f t="shared" si="6"/>
        <v>1.5416666666666667</v>
      </c>
      <c r="J41" s="14">
        <f t="shared" si="3"/>
        <v>0.87099811676082861</v>
      </c>
      <c r="K41" s="7"/>
      <c r="L41" s="7"/>
      <c r="M41" s="7"/>
      <c r="N41" s="72">
        <f t="shared" si="0"/>
        <v>2.3121387283236983E-2</v>
      </c>
      <c r="O41" s="72">
        <f>AVERAGE(N$9:N41)</f>
        <v>1.7788794406774958E-2</v>
      </c>
      <c r="P41" s="71">
        <f t="shared" si="4"/>
        <v>0.37209302325581395</v>
      </c>
      <c r="Q41" s="62"/>
      <c r="R41" s="62"/>
      <c r="S41" s="62"/>
    </row>
    <row r="42" spans="1:19" s="2" customFormat="1" hidden="1" x14ac:dyDescent="0.25">
      <c r="A42" s="10">
        <v>22641</v>
      </c>
      <c r="C42" s="11">
        <v>1.82</v>
      </c>
      <c r="E42" s="48">
        <f t="shared" si="1"/>
        <v>2.1999999999999999E-2</v>
      </c>
      <c r="F42" s="48"/>
      <c r="G42" s="16"/>
      <c r="H42" s="8"/>
      <c r="I42" s="13">
        <f t="shared" si="6"/>
        <v>1.5733333333333333</v>
      </c>
      <c r="J42" s="14">
        <f t="shared" si="3"/>
        <v>0.8644688644688644</v>
      </c>
      <c r="K42" s="7"/>
      <c r="L42" s="7"/>
      <c r="M42" s="7"/>
      <c r="N42" s="72">
        <f t="shared" si="0"/>
        <v>2.8248587570621542E-2</v>
      </c>
      <c r="O42" s="72">
        <f>AVERAGE(N$9:N42)</f>
        <v>1.809643538218221E-2</v>
      </c>
      <c r="P42" s="71">
        <f t="shared" si="4"/>
        <v>0.39999999999999991</v>
      </c>
      <c r="Q42" s="62"/>
      <c r="R42" s="62"/>
      <c r="S42" s="62"/>
    </row>
    <row r="43" spans="1:19" s="2" customFormat="1" hidden="1" x14ac:dyDescent="0.25">
      <c r="A43" s="10">
        <v>22732</v>
      </c>
      <c r="C43" s="11">
        <v>1.79</v>
      </c>
      <c r="E43" s="48">
        <f t="shared" si="1"/>
        <v>2.1999999999999999E-2</v>
      </c>
      <c r="F43" s="48"/>
      <c r="G43" s="16"/>
      <c r="H43" s="8"/>
      <c r="I43" s="13">
        <f t="shared" si="6"/>
        <v>1.6025000000000003</v>
      </c>
      <c r="J43" s="14">
        <f t="shared" si="3"/>
        <v>0.89525139664804487</v>
      </c>
      <c r="K43" s="7"/>
      <c r="L43" s="7"/>
      <c r="M43" s="7"/>
      <c r="N43" s="72">
        <f t="shared" si="0"/>
        <v>-1.6483516483516536E-2</v>
      </c>
      <c r="O43" s="72">
        <f>AVERAGE(N$9:N43)</f>
        <v>1.710843675744796E-2</v>
      </c>
      <c r="P43" s="71">
        <f t="shared" si="4"/>
        <v>0.3984375</v>
      </c>
      <c r="Q43" s="62"/>
      <c r="R43" s="62"/>
      <c r="S43" s="62"/>
    </row>
    <row r="44" spans="1:19" s="2" customFormat="1" hidden="1" x14ac:dyDescent="0.25">
      <c r="A44" s="10">
        <v>22823</v>
      </c>
      <c r="C44" s="11">
        <v>1.57</v>
      </c>
      <c r="E44" s="48">
        <f t="shared" si="1"/>
        <v>2.1999999999999999E-2</v>
      </c>
      <c r="F44" s="48"/>
      <c r="G44" s="16"/>
      <c r="H44" s="8"/>
      <c r="I44" s="13">
        <f t="shared" si="6"/>
        <v>1.6274999999999997</v>
      </c>
      <c r="J44" s="14">
        <f t="shared" si="3"/>
        <v>1.0366242038216558</v>
      </c>
      <c r="K44" s="7"/>
      <c r="L44" s="7"/>
      <c r="M44" s="7"/>
      <c r="N44" s="72">
        <f t="shared" si="0"/>
        <v>-0.12290502793296088</v>
      </c>
      <c r="O44" s="72">
        <f>AVERAGE(N$9:N44)</f>
        <v>1.3219173849381047E-2</v>
      </c>
      <c r="P44" s="71">
        <f t="shared" si="4"/>
        <v>0.18045112781954886</v>
      </c>
      <c r="Q44" s="62"/>
      <c r="R44" s="62"/>
      <c r="S44" s="62"/>
    </row>
    <row r="45" spans="1:19" s="2" customFormat="1" hidden="1" x14ac:dyDescent="0.25">
      <c r="A45" s="10">
        <v>22914</v>
      </c>
      <c r="C45" s="11">
        <v>1.61</v>
      </c>
      <c r="E45" s="48">
        <f t="shared" si="1"/>
        <v>2.1999999999999999E-2</v>
      </c>
      <c r="F45" s="48"/>
      <c r="G45" s="16"/>
      <c r="H45" s="8"/>
      <c r="I45" s="13">
        <f t="shared" si="6"/>
        <v>1.6341666666666665</v>
      </c>
      <c r="J45" s="14">
        <f t="shared" si="3"/>
        <v>1.0150103519668736</v>
      </c>
      <c r="K45" s="7"/>
      <c r="L45" s="7"/>
      <c r="M45" s="7"/>
      <c r="N45" s="72">
        <f t="shared" si="0"/>
        <v>2.5477707006369421E-2</v>
      </c>
      <c r="O45" s="72">
        <f>AVERAGE(N$9:N45)</f>
        <v>1.355048555632668E-2</v>
      </c>
      <c r="P45" s="71">
        <f t="shared" si="4"/>
        <v>0.26771653543307083</v>
      </c>
      <c r="Q45" s="62"/>
      <c r="R45" s="62"/>
      <c r="S45" s="62"/>
    </row>
    <row r="46" spans="1:19" s="2" customFormat="1" hidden="1" x14ac:dyDescent="0.25">
      <c r="A46" s="10">
        <v>23005</v>
      </c>
      <c r="C46" s="11">
        <v>1.72</v>
      </c>
      <c r="E46" s="48">
        <f t="shared" si="1"/>
        <v>2.3E-2</v>
      </c>
      <c r="F46" s="48"/>
      <c r="G46" s="16"/>
      <c r="H46" s="8"/>
      <c r="I46" s="13">
        <f t="shared" si="6"/>
        <v>1.6458333333333333</v>
      </c>
      <c r="J46" s="14">
        <f t="shared" si="3"/>
        <v>0.95687984496124023</v>
      </c>
      <c r="K46" s="7"/>
      <c r="L46" s="7"/>
      <c r="M46" s="7"/>
      <c r="N46" s="72">
        <f t="shared" si="0"/>
        <v>6.8322981366459645E-2</v>
      </c>
      <c r="O46" s="72">
        <f>AVERAGE(N$9:N46)</f>
        <v>1.4991867025014389E-2</v>
      </c>
      <c r="P46" s="71">
        <f t="shared" si="4"/>
        <v>0.34375</v>
      </c>
      <c r="Q46" s="62"/>
      <c r="R46" s="62"/>
      <c r="S46" s="62"/>
    </row>
    <row r="47" spans="1:19" s="2" customFormat="1" hidden="1" x14ac:dyDescent="0.25">
      <c r="A47" s="10">
        <v>23096</v>
      </c>
      <c r="C47" s="11">
        <v>1.76</v>
      </c>
      <c r="E47" s="48">
        <f t="shared" si="1"/>
        <v>2.3E-2</v>
      </c>
      <c r="F47" s="48"/>
      <c r="G47" s="16"/>
      <c r="H47" s="8"/>
      <c r="I47" s="13">
        <f t="shared" si="6"/>
        <v>1.6616666666666664</v>
      </c>
      <c r="J47" s="14">
        <f t="shared" si="3"/>
        <v>0.94412878787878773</v>
      </c>
      <c r="K47" s="7"/>
      <c r="L47" s="7"/>
      <c r="M47" s="7"/>
      <c r="N47" s="72">
        <f t="shared" si="0"/>
        <v>2.3255813953488413E-2</v>
      </c>
      <c r="O47" s="72">
        <f>AVERAGE(N$9:N47)</f>
        <v>1.5203763100103466E-2</v>
      </c>
      <c r="P47" s="71">
        <f t="shared" si="4"/>
        <v>0.33333333333333326</v>
      </c>
      <c r="Q47" s="62"/>
      <c r="R47" s="62"/>
      <c r="S47" s="62"/>
    </row>
    <row r="48" spans="1:19" s="2" customFormat="1" hidden="1" x14ac:dyDescent="0.25">
      <c r="A48" s="10">
        <v>23187</v>
      </c>
      <c r="C48" s="11">
        <v>1.79</v>
      </c>
      <c r="E48" s="48">
        <f t="shared" si="1"/>
        <v>2.3E-2</v>
      </c>
      <c r="F48" s="48"/>
      <c r="G48" s="16"/>
      <c r="H48" s="8"/>
      <c r="I48" s="13">
        <f t="shared" si="6"/>
        <v>1.6833333333333333</v>
      </c>
      <c r="J48" s="14">
        <f t="shared" si="3"/>
        <v>0.94040968342644315</v>
      </c>
      <c r="K48" s="7"/>
      <c r="L48" s="7"/>
      <c r="M48" s="7"/>
      <c r="N48" s="72">
        <f t="shared" si="0"/>
        <v>1.7045454545454586E-2</v>
      </c>
      <c r="O48" s="72">
        <f>AVERAGE(N$9:N48)</f>
        <v>1.5249805386237245E-2</v>
      </c>
      <c r="P48" s="71">
        <f t="shared" si="4"/>
        <v>0.30656934306569328</v>
      </c>
      <c r="Q48" s="62"/>
      <c r="R48" s="62"/>
      <c r="S48" s="62"/>
    </row>
    <row r="49" spans="1:19" s="2" customFormat="1" hidden="1" x14ac:dyDescent="0.25">
      <c r="A49" s="10">
        <v>23278</v>
      </c>
      <c r="C49" s="11">
        <v>1.81</v>
      </c>
      <c r="E49" s="48">
        <f t="shared" si="1"/>
        <v>2.3E-2</v>
      </c>
      <c r="F49" s="48"/>
      <c r="G49" s="16"/>
      <c r="H49" s="8"/>
      <c r="I49" s="13">
        <f t="shared" si="6"/>
        <v>1.7024999999999999</v>
      </c>
      <c r="J49" s="14">
        <f t="shared" si="3"/>
        <v>0.94060773480662974</v>
      </c>
      <c r="K49" s="7"/>
      <c r="L49" s="7"/>
      <c r="M49" s="7"/>
      <c r="N49" s="72">
        <f t="shared" si="0"/>
        <v>1.1173184357541999E-2</v>
      </c>
      <c r="O49" s="72">
        <f>AVERAGE(N$9:N49)</f>
        <v>1.5150375605049556E-2</v>
      </c>
      <c r="P49" s="71">
        <f t="shared" si="4"/>
        <v>0.30215827338129508</v>
      </c>
      <c r="Q49" s="62"/>
      <c r="R49" s="62"/>
      <c r="S49" s="62"/>
    </row>
    <row r="50" spans="1:19" s="2" customFormat="1" hidden="1" x14ac:dyDescent="0.25">
      <c r="A50" s="10">
        <v>23369</v>
      </c>
      <c r="C50" s="11">
        <v>1.85</v>
      </c>
      <c r="E50" s="48">
        <f t="shared" si="1"/>
        <v>2.4E-2</v>
      </c>
      <c r="F50" s="48"/>
      <c r="G50" s="16"/>
      <c r="H50" s="8"/>
      <c r="I50" s="13">
        <f t="shared" si="6"/>
        <v>1.7258333333333331</v>
      </c>
      <c r="J50" s="14">
        <f t="shared" si="3"/>
        <v>0.93288288288288268</v>
      </c>
      <c r="K50" s="7"/>
      <c r="L50" s="7"/>
      <c r="M50" s="7"/>
      <c r="N50" s="72">
        <f t="shared" si="0"/>
        <v>2.2099447513812098E-2</v>
      </c>
      <c r="O50" s="72">
        <f>AVERAGE(N$9:N50)</f>
        <v>1.5315829698115331E-2</v>
      </c>
      <c r="P50" s="71">
        <f t="shared" si="4"/>
        <v>0.25850340136054428</v>
      </c>
      <c r="Q50" s="62"/>
      <c r="R50" s="62"/>
      <c r="S50" s="62"/>
    </row>
    <row r="51" spans="1:19" s="2" customFormat="1" hidden="1" x14ac:dyDescent="0.25">
      <c r="A51" s="10">
        <v>23460</v>
      </c>
      <c r="C51" s="11">
        <v>1.91</v>
      </c>
      <c r="E51" s="48">
        <f t="shared" si="1"/>
        <v>2.4E-2</v>
      </c>
      <c r="F51" s="48"/>
      <c r="G51" s="16"/>
      <c r="H51" s="8"/>
      <c r="I51" s="13">
        <f t="shared" si="6"/>
        <v>1.7450000000000001</v>
      </c>
      <c r="J51" s="14">
        <f t="shared" si="3"/>
        <v>0.91361256544502623</v>
      </c>
      <c r="K51" s="7"/>
      <c r="L51" s="7"/>
      <c r="M51" s="7"/>
      <c r="N51" s="72">
        <f t="shared" si="0"/>
        <v>3.2432432432432323E-2</v>
      </c>
      <c r="O51" s="72">
        <f>AVERAGE(N$9:N51)</f>
        <v>1.5713890226820376E-2</v>
      </c>
      <c r="P51" s="71">
        <f t="shared" si="4"/>
        <v>0.28187919463087252</v>
      </c>
      <c r="Q51" s="62"/>
      <c r="R51" s="62"/>
      <c r="S51" s="62"/>
    </row>
    <row r="52" spans="1:19" s="2" customFormat="1" hidden="1" x14ac:dyDescent="0.25">
      <c r="A52" s="10">
        <v>23551</v>
      </c>
      <c r="C52" s="11">
        <v>1.92</v>
      </c>
      <c r="E52" s="48">
        <f t="shared" ref="E52:E83" si="7">ROUND((AVERAGEA(C40:C51)*0.055/4),3)+K52</f>
        <v>2.4E-2</v>
      </c>
      <c r="F52" s="48"/>
      <c r="G52" s="16"/>
      <c r="H52" s="8"/>
      <c r="I52" s="13">
        <f t="shared" si="6"/>
        <v>1.7608333333333333</v>
      </c>
      <c r="J52" s="14">
        <f t="shared" si="3"/>
        <v>0.91710069444444442</v>
      </c>
      <c r="K52" s="7"/>
      <c r="L52" s="7"/>
      <c r="M52" s="7"/>
      <c r="N52" s="72">
        <f t="shared" si="0"/>
        <v>5.2356020942407877E-3</v>
      </c>
      <c r="O52" s="72">
        <f>AVERAGE(N$9:N52)</f>
        <v>1.5475747314716294E-2</v>
      </c>
      <c r="P52" s="71">
        <f t="shared" si="4"/>
        <v>0.28859060402684555</v>
      </c>
      <c r="Q52" s="62"/>
      <c r="R52" s="62"/>
      <c r="S52" s="62"/>
    </row>
    <row r="53" spans="1:19" s="2" customFormat="1" hidden="1" x14ac:dyDescent="0.25">
      <c r="A53" s="10">
        <v>23642</v>
      </c>
      <c r="C53" s="11">
        <v>1.96</v>
      </c>
      <c r="E53" s="48">
        <f t="shared" si="7"/>
        <v>2.4E-2</v>
      </c>
      <c r="F53" s="48"/>
      <c r="G53" s="16"/>
      <c r="H53" s="8"/>
      <c r="I53" s="13">
        <f t="shared" si="6"/>
        <v>1.7766666666666666</v>
      </c>
      <c r="J53" s="14">
        <f t="shared" si="3"/>
        <v>0.90646258503401356</v>
      </c>
      <c r="K53" s="7"/>
      <c r="L53" s="7"/>
      <c r="M53" s="7"/>
      <c r="N53" s="72">
        <f t="shared" si="0"/>
        <v>2.0833333333333259E-2</v>
      </c>
      <c r="O53" s="72">
        <f>AVERAGE(N$9:N53)</f>
        <v>1.5594804781796673E-2</v>
      </c>
      <c r="P53" s="71">
        <f t="shared" si="4"/>
        <v>0.33333333333333326</v>
      </c>
      <c r="Q53" s="62"/>
      <c r="R53" s="62"/>
      <c r="S53" s="62"/>
    </row>
    <row r="54" spans="1:19" s="2" customFormat="1" hidden="1" x14ac:dyDescent="0.25">
      <c r="A54" s="10">
        <v>23733</v>
      </c>
      <c r="C54" s="11">
        <v>1.97</v>
      </c>
      <c r="E54" s="48">
        <f t="shared" si="7"/>
        <v>2.5000000000000001E-2</v>
      </c>
      <c r="F54" s="48"/>
      <c r="G54" s="16"/>
      <c r="H54" s="8"/>
      <c r="I54" s="13">
        <f t="shared" si="6"/>
        <v>1.7925000000000004</v>
      </c>
      <c r="J54" s="14">
        <f t="shared" si="3"/>
        <v>0.90989847715736061</v>
      </c>
      <c r="K54" s="7"/>
      <c r="L54" s="7"/>
      <c r="M54" s="7"/>
      <c r="N54" s="72">
        <f t="shared" si="0"/>
        <v>5.1020408163264808E-3</v>
      </c>
      <c r="O54" s="72">
        <f>AVERAGE(N$9:N54)</f>
        <v>1.5366701217329928E-2</v>
      </c>
      <c r="P54" s="71">
        <f t="shared" si="4"/>
        <v>0.2875816993464051</v>
      </c>
      <c r="Q54" s="62"/>
      <c r="R54" s="62"/>
      <c r="S54" s="62"/>
    </row>
    <row r="55" spans="1:19" s="2" customFormat="1" hidden="1" x14ac:dyDescent="0.25">
      <c r="A55" s="10">
        <v>23824</v>
      </c>
      <c r="C55" s="11">
        <v>2</v>
      </c>
      <c r="E55" s="48">
        <f t="shared" si="7"/>
        <v>2.5000000000000001E-2</v>
      </c>
      <c r="F55" s="48"/>
      <c r="G55" s="16"/>
      <c r="H55" s="8"/>
      <c r="I55" s="13">
        <f t="shared" si="6"/>
        <v>1.8050000000000004</v>
      </c>
      <c r="J55" s="14">
        <f t="shared" si="3"/>
        <v>0.90250000000000019</v>
      </c>
      <c r="K55" s="7"/>
      <c r="L55" s="7"/>
      <c r="M55" s="7"/>
      <c r="N55" s="72">
        <f t="shared" si="0"/>
        <v>1.5228426395939021E-2</v>
      </c>
      <c r="O55" s="72">
        <f>AVERAGE(N$9:N55)</f>
        <v>1.5363759199853527E-2</v>
      </c>
      <c r="P55" s="71">
        <f t="shared" si="4"/>
        <v>0.33333333333333326</v>
      </c>
      <c r="Q55" s="62"/>
      <c r="R55" s="62"/>
      <c r="S55" s="62"/>
    </row>
    <row r="56" spans="1:19" s="2" customFormat="1" hidden="1" x14ac:dyDescent="0.25">
      <c r="A56" s="10">
        <v>23915</v>
      </c>
      <c r="C56" s="11">
        <v>1.96</v>
      </c>
      <c r="E56" s="48">
        <f t="shared" si="7"/>
        <v>2.5000000000000001E-2</v>
      </c>
      <c r="F56" s="48"/>
      <c r="G56" s="16"/>
      <c r="H56" s="8"/>
      <c r="I56" s="13">
        <f t="shared" si="6"/>
        <v>1.8224999999999998</v>
      </c>
      <c r="J56" s="14">
        <f t="shared" si="3"/>
        <v>0.92984693877551006</v>
      </c>
      <c r="K56" s="7"/>
      <c r="L56" s="7"/>
      <c r="M56" s="7"/>
      <c r="N56" s="72">
        <f t="shared" si="0"/>
        <v>-2.0000000000000018E-2</v>
      </c>
      <c r="O56" s="72">
        <f>AVERAGE(N$9:N56)</f>
        <v>1.4627014216523244E-2</v>
      </c>
      <c r="P56" s="71">
        <f t="shared" si="4"/>
        <v>0.25641025641025639</v>
      </c>
      <c r="Q56" s="62"/>
      <c r="R56" s="62"/>
      <c r="S56" s="62"/>
    </row>
    <row r="57" spans="1:19" s="2" customFormat="1" hidden="1" x14ac:dyDescent="0.25">
      <c r="A57" s="10">
        <v>24006</v>
      </c>
      <c r="C57" s="11">
        <v>2.02</v>
      </c>
      <c r="E57" s="48">
        <f t="shared" si="7"/>
        <v>2.5999999999999999E-2</v>
      </c>
      <c r="F57" s="48"/>
      <c r="G57" s="16"/>
      <c r="H57" s="8"/>
      <c r="I57" s="13">
        <f t="shared" si="6"/>
        <v>1.8549999999999998</v>
      </c>
      <c r="J57" s="14">
        <f t="shared" si="3"/>
        <v>0.91831683168316824</v>
      </c>
      <c r="K57" s="7"/>
      <c r="L57" s="7"/>
      <c r="M57" s="7"/>
      <c r="N57" s="72">
        <f t="shared" si="0"/>
        <v>3.0612244897959107E-2</v>
      </c>
      <c r="O57" s="72">
        <f>AVERAGE(N$9:N57)</f>
        <v>1.4953243414103569E-2</v>
      </c>
      <c r="P57" s="71">
        <f t="shared" si="4"/>
        <v>0.3202614379084967</v>
      </c>
      <c r="Q57" s="62"/>
      <c r="R57" s="62"/>
      <c r="S57" s="62"/>
    </row>
    <row r="58" spans="1:19" s="2" customFormat="1" hidden="1" x14ac:dyDescent="0.25">
      <c r="A58" s="10">
        <v>24097</v>
      </c>
      <c r="C58" s="11">
        <v>2.0299999999999998</v>
      </c>
      <c r="E58" s="48">
        <f t="shared" si="7"/>
        <v>2.5999999999999999E-2</v>
      </c>
      <c r="F58" s="48"/>
      <c r="G58" s="16"/>
      <c r="H58" s="8"/>
      <c r="I58" s="13">
        <f t="shared" si="6"/>
        <v>1.8891666666666664</v>
      </c>
      <c r="J58" s="14">
        <f t="shared" si="3"/>
        <v>0.930623973727422</v>
      </c>
      <c r="K58" s="7"/>
      <c r="L58" s="7"/>
      <c r="M58" s="7"/>
      <c r="N58" s="72">
        <f t="shared" si="0"/>
        <v>4.9504950495049549E-3</v>
      </c>
      <c r="O58" s="72">
        <f>AVERAGE(N$9:N58)</f>
        <v>1.4753188446811595E-2</v>
      </c>
      <c r="P58" s="71">
        <f t="shared" si="4"/>
        <v>0.25308641975308621</v>
      </c>
      <c r="Q58" s="62"/>
      <c r="R58" s="62"/>
      <c r="S58" s="62"/>
    </row>
    <row r="59" spans="1:19" s="2" customFormat="1" hidden="1" x14ac:dyDescent="0.25">
      <c r="A59" s="10">
        <v>24188</v>
      </c>
      <c r="C59" s="11">
        <v>1.95</v>
      </c>
      <c r="E59" s="48">
        <f t="shared" si="7"/>
        <v>2.5999999999999999E-2</v>
      </c>
      <c r="F59" s="48"/>
      <c r="G59" s="16"/>
      <c r="H59" s="8"/>
      <c r="I59" s="13">
        <f t="shared" si="6"/>
        <v>1.915</v>
      </c>
      <c r="J59" s="14">
        <f t="shared" si="3"/>
        <v>0.98205128205128212</v>
      </c>
      <c r="K59" s="7"/>
      <c r="L59" s="7"/>
      <c r="M59" s="7"/>
      <c r="N59" s="72">
        <f t="shared" si="0"/>
        <v>-3.9408866995073843E-2</v>
      </c>
      <c r="O59" s="72">
        <f>AVERAGE(N$9:N59)</f>
        <v>1.3691187359715803E-2</v>
      </c>
      <c r="P59" s="71">
        <f t="shared" si="4"/>
        <v>0.13372093023255816</v>
      </c>
      <c r="Q59" s="62"/>
      <c r="R59" s="62"/>
      <c r="S59" s="62"/>
    </row>
    <row r="60" spans="1:19" s="2" customFormat="1" hidden="1" x14ac:dyDescent="0.25">
      <c r="A60" s="10">
        <v>24279</v>
      </c>
      <c r="C60" s="11">
        <v>1.91</v>
      </c>
      <c r="E60" s="48">
        <f t="shared" si="7"/>
        <v>2.7E-2</v>
      </c>
      <c r="F60" s="48"/>
      <c r="G60" s="16"/>
      <c r="H60" s="8"/>
      <c r="I60" s="13">
        <f t="shared" si="6"/>
        <v>1.9308333333333334</v>
      </c>
      <c r="J60" s="14">
        <f t="shared" si="3"/>
        <v>1.0109075043630018</v>
      </c>
      <c r="K60" s="7"/>
      <c r="L60" s="7"/>
      <c r="M60" s="7"/>
      <c r="N60" s="72">
        <f t="shared" si="0"/>
        <v>-2.0512820512820551E-2</v>
      </c>
      <c r="O60" s="72">
        <f>AVERAGE(N$9:N60)</f>
        <v>1.3033417977551642E-2</v>
      </c>
      <c r="P60" s="71">
        <f t="shared" si="4"/>
        <v>0.10404624277456653</v>
      </c>
      <c r="Q60" s="62"/>
      <c r="R60" s="62"/>
      <c r="S60" s="62"/>
    </row>
    <row r="61" spans="1:19" s="2" customFormat="1" hidden="1" x14ac:dyDescent="0.25">
      <c r="A61" s="10">
        <v>24370</v>
      </c>
      <c r="C61" s="11">
        <v>1.81</v>
      </c>
      <c r="E61" s="48">
        <f t="shared" si="7"/>
        <v>2.7E-2</v>
      </c>
      <c r="F61" s="48"/>
      <c r="G61" s="16"/>
      <c r="H61" s="8"/>
      <c r="I61" s="13">
        <f t="shared" si="6"/>
        <v>1.9408333333333332</v>
      </c>
      <c r="J61" s="14">
        <f t="shared" si="3"/>
        <v>1.0722836095764272</v>
      </c>
      <c r="K61" s="7"/>
      <c r="L61" s="7"/>
      <c r="M61" s="7"/>
      <c r="N61" s="72">
        <f t="shared" si="0"/>
        <v>-5.2356020942408321E-2</v>
      </c>
      <c r="O61" s="72">
        <f>AVERAGE(N$9:N61)</f>
        <v>1.1799654979061831E-2</v>
      </c>
      <c r="P61" s="71">
        <f t="shared" si="4"/>
        <v>2.2598870056497189E-2</v>
      </c>
      <c r="Q61" s="62"/>
      <c r="R61" s="62"/>
      <c r="S61" s="62"/>
    </row>
    <row r="62" spans="1:19" s="2" customFormat="1" hidden="1" x14ac:dyDescent="0.25">
      <c r="A62" s="10">
        <v>24461</v>
      </c>
      <c r="C62" s="11">
        <v>1.9</v>
      </c>
      <c r="E62" s="48">
        <f t="shared" si="7"/>
        <v>2.7E-2</v>
      </c>
      <c r="F62" s="48"/>
      <c r="G62" s="16"/>
      <c r="H62" s="8"/>
      <c r="I62" s="13">
        <f t="shared" si="6"/>
        <v>1.9408333333333332</v>
      </c>
      <c r="J62" s="14">
        <f t="shared" si="3"/>
        <v>1.0214912280701753</v>
      </c>
      <c r="K62" s="7"/>
      <c r="L62" s="7"/>
      <c r="M62" s="7"/>
      <c r="N62" s="72">
        <f t="shared" si="0"/>
        <v>4.9723756906077332E-2</v>
      </c>
      <c r="O62" s="72">
        <f>AVERAGE(N$9:N62)</f>
        <v>1.2501953162895452E-2</v>
      </c>
      <c r="P62" s="71">
        <f t="shared" si="4"/>
        <v>4.39560439560438E-2</v>
      </c>
      <c r="Q62" s="62"/>
      <c r="R62" s="62"/>
      <c r="S62" s="62"/>
    </row>
    <row r="63" spans="1:19" s="2" customFormat="1" hidden="1" x14ac:dyDescent="0.25">
      <c r="A63" s="10">
        <v>24552</v>
      </c>
      <c r="C63" s="11">
        <v>2</v>
      </c>
      <c r="E63" s="48">
        <f t="shared" si="7"/>
        <v>2.7E-2</v>
      </c>
      <c r="F63" s="48"/>
      <c r="G63" s="16"/>
      <c r="H63" s="8"/>
      <c r="I63" s="13">
        <f t="shared" si="6"/>
        <v>1.9449999999999996</v>
      </c>
      <c r="J63" s="14">
        <f t="shared" si="3"/>
        <v>0.97249999999999981</v>
      </c>
      <c r="K63" s="7"/>
      <c r="L63" s="7"/>
      <c r="M63" s="7"/>
      <c r="N63" s="72">
        <f t="shared" si="0"/>
        <v>5.2631578947368363E-2</v>
      </c>
      <c r="O63" s="72">
        <f>AVERAGE(N$9:N63)</f>
        <v>1.3231582722613142E-2</v>
      </c>
      <c r="P63" s="71">
        <f t="shared" si="4"/>
        <v>0.11731843575418988</v>
      </c>
      <c r="Q63" s="62"/>
      <c r="R63" s="62"/>
      <c r="S63" s="62"/>
    </row>
    <row r="64" spans="1:19" s="2" customFormat="1" hidden="1" x14ac:dyDescent="0.25">
      <c r="A64" s="10">
        <v>24643</v>
      </c>
      <c r="C64" s="11">
        <v>1.98</v>
      </c>
      <c r="E64" s="48">
        <f t="shared" si="7"/>
        <v>2.7E-2</v>
      </c>
      <c r="F64" s="48"/>
      <c r="G64" s="16"/>
      <c r="H64" s="8"/>
      <c r="I64" s="13">
        <f t="shared" ref="I64:I77" si="8">AVERAGEA(C52:C63)</f>
        <v>1.9524999999999995</v>
      </c>
      <c r="J64" s="14">
        <f t="shared" si="3"/>
        <v>0.98611111111111083</v>
      </c>
      <c r="K64" s="7"/>
      <c r="L64" s="7"/>
      <c r="M64" s="7"/>
      <c r="N64" s="72">
        <f t="shared" si="0"/>
        <v>-1.0000000000000009E-2</v>
      </c>
      <c r="O64" s="72">
        <f>AVERAGE(N$9:N64)</f>
        <v>1.2816733031137907E-2</v>
      </c>
      <c r="P64" s="71">
        <f t="shared" si="4"/>
        <v>0.26114649681528657</v>
      </c>
      <c r="Q64" s="62"/>
      <c r="R64" s="62"/>
      <c r="S64" s="62"/>
    </row>
    <row r="65" spans="1:19" s="2" customFormat="1" hidden="1" x14ac:dyDescent="0.25">
      <c r="A65" s="10">
        <v>24734</v>
      </c>
      <c r="C65" s="11">
        <v>2.02</v>
      </c>
      <c r="E65" s="48">
        <f t="shared" si="7"/>
        <v>2.7E-2</v>
      </c>
      <c r="F65" s="48"/>
      <c r="G65" s="16"/>
      <c r="H65" s="8"/>
      <c r="I65" s="13">
        <f t="shared" si="8"/>
        <v>1.9574999999999998</v>
      </c>
      <c r="J65" s="14">
        <f t="shared" si="3"/>
        <v>0.96905940594059392</v>
      </c>
      <c r="K65" s="7"/>
      <c r="L65" s="7"/>
      <c r="M65" s="7"/>
      <c r="N65" s="72">
        <f t="shared" si="0"/>
        <v>2.020202020202011E-2</v>
      </c>
      <c r="O65" s="72">
        <f>AVERAGE(N$9:N65)</f>
        <v>1.294629947273233E-2</v>
      </c>
      <c r="P65" s="71">
        <f t="shared" si="4"/>
        <v>0.25465838509316763</v>
      </c>
      <c r="Q65" s="62"/>
      <c r="R65" s="62"/>
      <c r="S65" s="62"/>
    </row>
    <row r="66" spans="1:19" s="2" customFormat="1" hidden="1" x14ac:dyDescent="0.25">
      <c r="A66" s="10">
        <v>24825</v>
      </c>
      <c r="C66" s="11">
        <v>2</v>
      </c>
      <c r="E66" s="48">
        <f t="shared" si="7"/>
        <v>2.7E-2</v>
      </c>
      <c r="F66" s="48"/>
      <c r="G66" s="16"/>
      <c r="H66" s="8"/>
      <c r="I66" s="13">
        <f t="shared" si="8"/>
        <v>1.9624999999999997</v>
      </c>
      <c r="J66" s="14">
        <f t="shared" si="3"/>
        <v>0.98124999999999984</v>
      </c>
      <c r="K66" s="7"/>
      <c r="L66" s="7"/>
      <c r="M66" s="7"/>
      <c r="N66" s="72">
        <f t="shared" si="0"/>
        <v>-9.9009900990099098E-3</v>
      </c>
      <c r="O66" s="72">
        <f>AVERAGE(N$9:N66)</f>
        <v>1.2552380687012638E-2</v>
      </c>
      <c r="P66" s="71">
        <f t="shared" si="4"/>
        <v>0.16279069767441867</v>
      </c>
      <c r="Q66" s="62"/>
      <c r="R66" s="62"/>
      <c r="S66" s="62"/>
    </row>
    <row r="67" spans="1:19" s="2" customFormat="1" hidden="1" x14ac:dyDescent="0.25">
      <c r="A67" s="10">
        <v>24916</v>
      </c>
      <c r="C67" s="11">
        <v>1.95</v>
      </c>
      <c r="E67" s="48">
        <f t="shared" si="7"/>
        <v>2.7E-2</v>
      </c>
      <c r="F67" s="48"/>
      <c r="G67" s="16"/>
      <c r="H67" s="8"/>
      <c r="I67" s="13">
        <f t="shared" si="8"/>
        <v>1.9649999999999999</v>
      </c>
      <c r="J67" s="14">
        <f t="shared" si="3"/>
        <v>1.0076923076923077</v>
      </c>
      <c r="K67" s="7"/>
      <c r="L67" s="7"/>
      <c r="M67" s="7"/>
      <c r="N67" s="72">
        <f t="shared" si="0"/>
        <v>-2.5000000000000022E-2</v>
      </c>
      <c r="O67" s="72">
        <f>AVERAGE(N$9:N67)</f>
        <v>1.1915899658419202E-2</v>
      </c>
      <c r="P67" s="71">
        <f t="shared" si="4"/>
        <v>0.10795454545454541</v>
      </c>
      <c r="Q67" s="62"/>
      <c r="R67" s="62"/>
      <c r="S67" s="62"/>
    </row>
    <row r="68" spans="1:19" s="2" customFormat="1" hidden="1" x14ac:dyDescent="0.25">
      <c r="A68" s="10">
        <v>25007</v>
      </c>
      <c r="C68" s="11">
        <v>2.06</v>
      </c>
      <c r="E68" s="48">
        <f t="shared" si="7"/>
        <v>2.7E-2</v>
      </c>
      <c r="F68" s="48"/>
      <c r="G68" s="16"/>
      <c r="H68" s="8"/>
      <c r="I68" s="13">
        <f t="shared" si="8"/>
        <v>1.9608333333333332</v>
      </c>
      <c r="J68" s="14">
        <f t="shared" si="3"/>
        <v>0.95186084142394811</v>
      </c>
      <c r="K68" s="7"/>
      <c r="L68" s="7"/>
      <c r="M68" s="7"/>
      <c r="N68" s="72">
        <f t="shared" si="0"/>
        <v>5.6410256410256432E-2</v>
      </c>
      <c r="O68" s="72">
        <f>AVERAGE(N$9:N68)</f>
        <v>1.2657472270949823E-2</v>
      </c>
      <c r="P68" s="71">
        <f t="shared" si="4"/>
        <v>0.15083798882681565</v>
      </c>
      <c r="Q68" s="62"/>
      <c r="R68" s="62"/>
      <c r="S68" s="62"/>
    </row>
    <row r="69" spans="1:19" s="2" customFormat="1" hidden="1" x14ac:dyDescent="0.25">
      <c r="A69" s="10">
        <v>25098</v>
      </c>
      <c r="C69" s="11">
        <v>2.1</v>
      </c>
      <c r="E69" s="48">
        <f t="shared" si="7"/>
        <v>2.7E-2</v>
      </c>
      <c r="F69" s="48"/>
      <c r="G69" s="16"/>
      <c r="H69" s="8"/>
      <c r="I69" s="13">
        <f t="shared" si="8"/>
        <v>1.9691666666666665</v>
      </c>
      <c r="J69" s="14">
        <f t="shared" si="3"/>
        <v>0.93769841269841259</v>
      </c>
      <c r="K69" s="7"/>
      <c r="L69" s="7"/>
      <c r="M69" s="7"/>
      <c r="N69" s="72">
        <f t="shared" si="0"/>
        <v>1.9417475728155331E-2</v>
      </c>
      <c r="O69" s="72">
        <f>AVERAGE(N$9:N69)</f>
        <v>1.2768291999756471E-2</v>
      </c>
      <c r="P69" s="71">
        <f t="shared" si="4"/>
        <v>0.16022099447513805</v>
      </c>
      <c r="Q69" s="62"/>
      <c r="R69" s="62"/>
      <c r="S69" s="62"/>
    </row>
    <row r="70" spans="1:19" s="2" customFormat="1" hidden="1" x14ac:dyDescent="0.25">
      <c r="A70" s="10">
        <v>25189</v>
      </c>
      <c r="C70" s="11">
        <v>2.09</v>
      </c>
      <c r="E70" s="48">
        <f t="shared" si="7"/>
        <v>2.7E-2</v>
      </c>
      <c r="F70" s="48"/>
      <c r="G70" s="16"/>
      <c r="H70" s="8"/>
      <c r="I70" s="13">
        <f t="shared" si="8"/>
        <v>1.9758333333333333</v>
      </c>
      <c r="J70" s="14">
        <f t="shared" si="3"/>
        <v>0.94537480063795865</v>
      </c>
      <c r="K70" s="7"/>
      <c r="L70" s="7"/>
      <c r="M70" s="7"/>
      <c r="N70" s="72">
        <f t="shared" si="0"/>
        <v>-4.761904761904856E-3</v>
      </c>
      <c r="O70" s="72">
        <f>AVERAGE(N$9:N70)</f>
        <v>1.2485546890697417E-2</v>
      </c>
      <c r="P70" s="71">
        <f t="shared" si="4"/>
        <v>0.12972972972972951</v>
      </c>
      <c r="Q70" s="62"/>
      <c r="R70" s="62"/>
      <c r="S70" s="62"/>
    </row>
    <row r="71" spans="1:19" s="2" customFormat="1" hidden="1" x14ac:dyDescent="0.25">
      <c r="A71" s="10">
        <v>25280</v>
      </c>
      <c r="C71" s="11">
        <v>2.0499999999999998</v>
      </c>
      <c r="E71" s="48">
        <f t="shared" si="7"/>
        <v>2.7E-2</v>
      </c>
      <c r="F71" s="48"/>
      <c r="G71" s="16"/>
      <c r="H71" s="8"/>
      <c r="I71" s="13">
        <f t="shared" si="8"/>
        <v>1.9808333333333332</v>
      </c>
      <c r="J71" s="14">
        <f t="shared" si="3"/>
        <v>0.96626016260162606</v>
      </c>
      <c r="K71" s="7"/>
      <c r="L71" s="7"/>
      <c r="M71" s="7"/>
      <c r="N71" s="72">
        <f t="shared" si="0"/>
        <v>-1.9138755980861233E-2</v>
      </c>
      <c r="O71" s="72">
        <f>AVERAGE(N$9:N71)</f>
        <v>1.1983573829244105E-2</v>
      </c>
      <c r="P71" s="71">
        <f t="shared" si="4"/>
        <v>7.3298429319371694E-2</v>
      </c>
      <c r="Q71" s="62"/>
      <c r="R71" s="62"/>
      <c r="S71" s="62"/>
    </row>
    <row r="72" spans="1:19" s="2" customFormat="1" hidden="1" x14ac:dyDescent="0.25">
      <c r="A72" s="10">
        <v>25371</v>
      </c>
      <c r="C72" s="11">
        <v>2.0099999999999998</v>
      </c>
      <c r="E72" s="48">
        <f t="shared" si="7"/>
        <v>2.7E-2</v>
      </c>
      <c r="F72" s="48"/>
      <c r="G72" s="16"/>
      <c r="H72" s="8"/>
      <c r="I72" s="13">
        <f t="shared" si="8"/>
        <v>1.9891666666666667</v>
      </c>
      <c r="J72" s="14">
        <f t="shared" si="3"/>
        <v>0.98963515754560549</v>
      </c>
      <c r="K72" s="7"/>
      <c r="L72" s="7"/>
      <c r="M72" s="7"/>
      <c r="N72" s="72">
        <f t="shared" si="0"/>
        <v>-1.9512195121951237E-2</v>
      </c>
      <c r="O72" s="72">
        <f>AVERAGE(N$9:N72)</f>
        <v>1.1491452439381678E-2</v>
      </c>
      <c r="P72" s="71">
        <f t="shared" si="4"/>
        <v>4.6875E-2</v>
      </c>
      <c r="Q72" s="62"/>
      <c r="R72" s="62"/>
      <c r="S72" s="62"/>
    </row>
    <row r="73" spans="1:19" s="2" customFormat="1" hidden="1" x14ac:dyDescent="0.25">
      <c r="A73" s="10">
        <v>25462</v>
      </c>
      <c r="C73" s="11">
        <v>1.94</v>
      </c>
      <c r="E73" s="48">
        <f t="shared" si="7"/>
        <v>2.7E-2</v>
      </c>
      <c r="F73" s="48"/>
      <c r="G73" s="16"/>
      <c r="H73" s="8"/>
      <c r="I73" s="13">
        <f t="shared" si="8"/>
        <v>1.9974999999999998</v>
      </c>
      <c r="J73" s="14">
        <f t="shared" si="3"/>
        <v>1.0296391752577319</v>
      </c>
      <c r="K73" s="7"/>
      <c r="L73" s="7"/>
      <c r="M73" s="7"/>
      <c r="N73" s="72">
        <f t="shared" ref="N73:N135" si="9">+(C73/C72)-1</f>
        <v>-3.4825870646766122E-2</v>
      </c>
      <c r="O73" s="72">
        <f>AVERAGE(N$9:N73)</f>
        <v>1.0778878238056327E-2</v>
      </c>
      <c r="P73" s="71">
        <f t="shared" si="4"/>
        <v>-1.0204081632653073E-2</v>
      </c>
      <c r="Q73" s="62"/>
      <c r="R73" s="62"/>
      <c r="S73" s="62"/>
    </row>
    <row r="74" spans="1:19" s="2" customFormat="1" hidden="1" x14ac:dyDescent="0.25">
      <c r="A74" s="10">
        <v>25553</v>
      </c>
      <c r="C74" s="11">
        <v>1.93</v>
      </c>
      <c r="E74" s="48">
        <f t="shared" si="7"/>
        <v>2.8000000000000001E-2</v>
      </c>
      <c r="F74" s="48"/>
      <c r="G74" s="16"/>
      <c r="H74" s="8"/>
      <c r="I74" s="13">
        <f t="shared" si="8"/>
        <v>2.0083333333333337</v>
      </c>
      <c r="J74" s="14">
        <f t="shared" si="3"/>
        <v>1.0405872193436962</v>
      </c>
      <c r="K74" s="7"/>
      <c r="L74" s="7"/>
      <c r="M74" s="7"/>
      <c r="N74" s="72">
        <f t="shared" si="9"/>
        <v>-5.1546391752577136E-3</v>
      </c>
      <c r="O74" s="72">
        <f>AVERAGE(N$9:N74)</f>
        <v>1.0537461307551569E-2</v>
      </c>
      <c r="P74" s="71">
        <f t="shared" si="4"/>
        <v>-2.0304568527918843E-2</v>
      </c>
      <c r="Q74" s="62"/>
      <c r="R74" s="62"/>
      <c r="S74" s="62"/>
    </row>
    <row r="75" spans="1:19" s="2" customFormat="1" hidden="1" x14ac:dyDescent="0.25">
      <c r="A75" s="10">
        <v>25644</v>
      </c>
      <c r="C75" s="11">
        <v>1.92</v>
      </c>
      <c r="E75" s="48">
        <f t="shared" si="7"/>
        <v>2.8000000000000001E-2</v>
      </c>
      <c r="F75" s="48"/>
      <c r="G75" s="16"/>
      <c r="H75" s="8"/>
      <c r="I75" s="13">
        <f t="shared" si="8"/>
        <v>2.0108333333333333</v>
      </c>
      <c r="J75" s="14">
        <f t="shared" si="3"/>
        <v>1.0473090277777777</v>
      </c>
      <c r="K75" s="7"/>
      <c r="L75" s="7"/>
      <c r="M75" s="7"/>
      <c r="N75" s="72">
        <f t="shared" si="9"/>
        <v>-5.1813471502590858E-3</v>
      </c>
      <c r="O75" s="72">
        <f>AVERAGE(N$9:N75)</f>
        <v>1.0302852226091709E-2</v>
      </c>
      <c r="P75" s="71">
        <f t="shared" si="4"/>
        <v>-4.0000000000000036E-2</v>
      </c>
      <c r="Q75" s="62"/>
      <c r="R75" s="62"/>
      <c r="S75" s="62"/>
    </row>
    <row r="76" spans="1:19" s="2" customFormat="1" hidden="1" x14ac:dyDescent="0.25">
      <c r="A76" s="10">
        <v>25735</v>
      </c>
      <c r="C76" s="11">
        <v>1.7</v>
      </c>
      <c r="E76" s="48">
        <f t="shared" si="7"/>
        <v>2.8000000000000001E-2</v>
      </c>
      <c r="F76" s="48"/>
      <c r="G76" s="16"/>
      <c r="H76" s="8"/>
      <c r="I76" s="13">
        <f t="shared" si="8"/>
        <v>2.0041666666666664</v>
      </c>
      <c r="J76" s="14">
        <f t="shared" si="3"/>
        <v>1.1789215686274508</v>
      </c>
      <c r="K76" s="7"/>
      <c r="L76" s="7"/>
      <c r="M76" s="7"/>
      <c r="N76" s="72">
        <f t="shared" si="9"/>
        <v>-0.11458333333333337</v>
      </c>
      <c r="O76" s="72">
        <f>AVERAGE(N$9:N76)</f>
        <v>8.4662906737472225E-3</v>
      </c>
      <c r="P76" s="71">
        <f t="shared" si="4"/>
        <v>-0.13265306122448983</v>
      </c>
      <c r="Q76" s="62"/>
      <c r="R76" s="62"/>
      <c r="S76" s="62"/>
    </row>
    <row r="77" spans="1:19" s="2" customFormat="1" hidden="1" x14ac:dyDescent="0.25">
      <c r="A77" s="10">
        <v>25826</v>
      </c>
      <c r="C77" s="11">
        <v>1.82879287</v>
      </c>
      <c r="E77" s="48">
        <f t="shared" si="7"/>
        <v>2.7E-2</v>
      </c>
      <c r="F77" s="48"/>
      <c r="G77" s="16"/>
      <c r="I77" s="13">
        <f t="shared" si="8"/>
        <v>1.9808333333333332</v>
      </c>
      <c r="J77" s="14">
        <f t="shared" si="3"/>
        <v>1.0831370604224486</v>
      </c>
      <c r="N77" s="72">
        <f t="shared" si="9"/>
        <v>7.5760511764705996E-2</v>
      </c>
      <c r="O77" s="72">
        <f>AVERAGE(N$9:N77)</f>
        <v>9.4415692402828565E-3</v>
      </c>
      <c r="P77" s="71">
        <f t="shared" si="4"/>
        <v>-9.4656995049504977E-2</v>
      </c>
      <c r="Q77" s="62"/>
      <c r="R77" s="62"/>
      <c r="S77" s="62"/>
    </row>
    <row r="78" spans="1:19" s="2" customFormat="1" hidden="1" x14ac:dyDescent="0.25">
      <c r="A78" s="10">
        <v>25917.3125</v>
      </c>
      <c r="B78" s="2" t="s">
        <v>5</v>
      </c>
      <c r="C78" s="11">
        <v>1.9715999500000001</v>
      </c>
      <c r="E78" s="48">
        <f t="shared" si="7"/>
        <v>2.7E-2</v>
      </c>
      <c r="F78" s="48"/>
      <c r="G78" s="16"/>
      <c r="I78" s="13">
        <f t="shared" ref="I78:I88" si="10">AVERAGEA(C66:C77)</f>
        <v>1.9648994058333331</v>
      </c>
      <c r="J78" s="14">
        <f t="shared" si="3"/>
        <v>0.99660146868705946</v>
      </c>
      <c r="N78" s="72">
        <f t="shared" si="9"/>
        <v>7.8088165337171445E-2</v>
      </c>
      <c r="O78" s="72">
        <f>AVERAGE(N$9:N78)</f>
        <v>1.0422234898809836E-2</v>
      </c>
      <c r="P78" s="71">
        <f t="shared" si="4"/>
        <v>-2.8768497536945659E-2</v>
      </c>
      <c r="Q78" s="62"/>
      <c r="R78" s="62"/>
      <c r="S78" s="62"/>
    </row>
    <row r="79" spans="1:19" s="2" customFormat="1" hidden="1" x14ac:dyDescent="0.25">
      <c r="A79" s="10">
        <v>26008.625</v>
      </c>
      <c r="B79" s="2" t="s">
        <v>5</v>
      </c>
      <c r="C79" s="11">
        <v>2.0980054099999998</v>
      </c>
      <c r="E79" s="48">
        <f t="shared" si="7"/>
        <v>2.7E-2</v>
      </c>
      <c r="F79" s="48"/>
      <c r="G79" s="16"/>
      <c r="H79" s="12"/>
      <c r="I79" s="13">
        <f t="shared" si="10"/>
        <v>1.9625327349999999</v>
      </c>
      <c r="J79" s="14">
        <f t="shared" si="3"/>
        <v>0.93542787146578432</v>
      </c>
      <c r="N79" s="72">
        <f t="shared" si="9"/>
        <v>6.4113138164767935E-2</v>
      </c>
      <c r="O79" s="72">
        <f>AVERAGE(N$9:N79)</f>
        <v>1.1178444803964176E-2</v>
      </c>
      <c r="P79" s="71">
        <f t="shared" si="4"/>
        <v>7.5900210256410139E-2</v>
      </c>
      <c r="Q79" s="62"/>
      <c r="R79" s="62"/>
      <c r="S79" s="62"/>
    </row>
    <row r="80" spans="1:19" s="2" customFormat="1" hidden="1" x14ac:dyDescent="0.25">
      <c r="A80" s="10">
        <v>26099.9375</v>
      </c>
      <c r="B80" s="2" t="s">
        <v>6</v>
      </c>
      <c r="C80" s="11">
        <v>2.06149271</v>
      </c>
      <c r="E80" s="48">
        <f t="shared" si="7"/>
        <v>2.7E-2</v>
      </c>
      <c r="F80" s="48"/>
      <c r="G80" s="16"/>
      <c r="H80" s="12"/>
      <c r="I80" s="13">
        <f t="shared" si="10"/>
        <v>1.9748665191666668</v>
      </c>
      <c r="J80" s="14">
        <f t="shared" si="3"/>
        <v>0.95797890023422239</v>
      </c>
      <c r="N80" s="72">
        <f t="shared" si="9"/>
        <v>-1.7403529955625774E-2</v>
      </c>
      <c r="O80" s="72">
        <f>AVERAGE(N$9:N80)</f>
        <v>1.0781472932303204E-2</v>
      </c>
      <c r="P80" s="71">
        <f t="shared" si="4"/>
        <v>7.9315554973822033E-2</v>
      </c>
      <c r="Q80" s="62"/>
      <c r="R80" s="62"/>
      <c r="S80" s="62"/>
    </row>
    <row r="81" spans="1:19" s="2" customFormat="1" hidden="1" x14ac:dyDescent="0.25">
      <c r="A81" s="10">
        <v>26191.25</v>
      </c>
      <c r="B81" s="2" t="s">
        <v>5</v>
      </c>
      <c r="C81" s="11">
        <v>2.0757527200000001</v>
      </c>
      <c r="E81" s="48">
        <f t="shared" si="7"/>
        <v>2.7E-2</v>
      </c>
      <c r="F81" s="48"/>
      <c r="G81" s="16"/>
      <c r="I81" s="13">
        <f t="shared" si="10"/>
        <v>1.9749909116666666</v>
      </c>
      <c r="J81" s="14">
        <f t="shared" si="3"/>
        <v>0.95145770140995722</v>
      </c>
      <c r="N81" s="72">
        <f t="shared" si="9"/>
        <v>6.9173225453704745E-3</v>
      </c>
      <c r="O81" s="72">
        <f>AVERAGE(N$9:N81)</f>
        <v>1.0728539365358921E-2</v>
      </c>
      <c r="P81" s="71">
        <f t="shared" si="4"/>
        <v>0.14682470718232055</v>
      </c>
      <c r="Q81" s="62"/>
      <c r="R81" s="62"/>
      <c r="S81" s="62"/>
    </row>
    <row r="82" spans="1:19" s="2" customFormat="1" hidden="1" x14ac:dyDescent="0.25">
      <c r="A82" s="10">
        <v>26282.5625</v>
      </c>
      <c r="B82" s="2" t="s">
        <v>5</v>
      </c>
      <c r="C82" s="11">
        <v>2.1715720599999999</v>
      </c>
      <c r="E82" s="48">
        <f t="shared" si="7"/>
        <v>2.7E-2</v>
      </c>
      <c r="F82" s="48"/>
      <c r="G82" s="16"/>
      <c r="H82" s="12"/>
      <c r="I82" s="13">
        <f t="shared" si="10"/>
        <v>1.9729703049999998</v>
      </c>
      <c r="J82" s="14">
        <f t="shared" si="3"/>
        <v>0.90854470885023264</v>
      </c>
      <c r="N82" s="72">
        <f t="shared" si="9"/>
        <v>4.6161249881440547E-2</v>
      </c>
      <c r="O82" s="72">
        <f>AVERAGE(N$9:N82)</f>
        <v>1.1207359777738402E-2</v>
      </c>
      <c r="P82" s="71">
        <f t="shared" si="4"/>
        <v>0.14293266315789466</v>
      </c>
      <c r="Q82" s="62"/>
      <c r="R82" s="62"/>
      <c r="S82" s="62"/>
    </row>
    <row r="83" spans="1:19" s="2" customFormat="1" hidden="1" x14ac:dyDescent="0.25">
      <c r="A83" s="10">
        <v>26373.875</v>
      </c>
      <c r="B83" s="2" t="s">
        <v>5</v>
      </c>
      <c r="C83" s="11">
        <v>2.2232558199999999</v>
      </c>
      <c r="E83" s="48">
        <f t="shared" si="7"/>
        <v>2.7E-2</v>
      </c>
      <c r="F83" s="48"/>
      <c r="G83" s="16"/>
      <c r="I83" s="13">
        <f t="shared" si="10"/>
        <v>1.9797679766666665</v>
      </c>
      <c r="J83" s="14">
        <f t="shared" si="3"/>
        <v>0.89048140967721234</v>
      </c>
      <c r="N83" s="72">
        <f t="shared" si="9"/>
        <v>2.3800158858186871E-2</v>
      </c>
      <c r="O83" s="72">
        <f>AVERAGE(N$9:N83)</f>
        <v>1.1375263765477714E-2</v>
      </c>
      <c r="P83" s="71">
        <f t="shared" si="4"/>
        <v>0.11162790999999994</v>
      </c>
      <c r="Q83" s="62"/>
      <c r="R83" s="62"/>
      <c r="S83" s="62"/>
    </row>
    <row r="84" spans="1:19" s="2" customFormat="1" hidden="1" x14ac:dyDescent="0.25">
      <c r="A84" s="10">
        <v>26465.1875</v>
      </c>
      <c r="B84" s="2" t="s">
        <v>5</v>
      </c>
      <c r="C84" s="11">
        <v>2.2220778299999999</v>
      </c>
      <c r="E84" s="48">
        <f t="shared" ref="E84:E115" si="11">ROUND((AVERAGEA(C72:C83)*0.055/4),3)+K84</f>
        <v>2.7E-2</v>
      </c>
      <c r="F84" s="48"/>
      <c r="G84" s="16"/>
      <c r="I84" s="13">
        <f t="shared" si="10"/>
        <v>1.9942059616666665</v>
      </c>
      <c r="J84" s="14">
        <f t="shared" ref="J84:J147" si="12">+I84/C84</f>
        <v>0.89745099597463995</v>
      </c>
      <c r="N84" s="72">
        <f t="shared" si="9"/>
        <v>-5.2984905713637787E-4</v>
      </c>
      <c r="O84" s="72">
        <f>AVERAGE(N$9:N84)</f>
        <v>1.121861754412753E-2</v>
      </c>
      <c r="P84" s="71">
        <f t="shared" si="4"/>
        <v>0.12226153030303033</v>
      </c>
      <c r="Q84" s="62"/>
      <c r="R84" s="62"/>
      <c r="S84" s="62"/>
    </row>
    <row r="85" spans="1:19" s="2" customFormat="1" hidden="1" x14ac:dyDescent="0.25">
      <c r="A85" s="10">
        <v>26556.5</v>
      </c>
      <c r="B85" s="2" t="s">
        <v>5</v>
      </c>
      <c r="C85" s="11">
        <v>2.2816363499999999</v>
      </c>
      <c r="E85" s="48">
        <f t="shared" si="11"/>
        <v>2.8000000000000001E-2</v>
      </c>
      <c r="F85" s="48"/>
      <c r="G85" s="16"/>
      <c r="I85" s="13">
        <f t="shared" si="10"/>
        <v>2.0118791141666663</v>
      </c>
      <c r="J85" s="14">
        <f t="shared" si="12"/>
        <v>0.88177027604187075</v>
      </c>
      <c r="N85" s="72">
        <f t="shared" si="9"/>
        <v>2.6803075570039692E-2</v>
      </c>
      <c r="O85" s="72">
        <f>AVERAGE(N$9:N85)</f>
        <v>1.1421013102905608E-2</v>
      </c>
      <c r="P85" s="71">
        <f t="shared" si="4"/>
        <v>0.12952294554455435</v>
      </c>
      <c r="Q85" s="62"/>
      <c r="R85" s="62"/>
      <c r="S85" s="62"/>
    </row>
    <row r="86" spans="1:19" s="2" customFormat="1" hidden="1" x14ac:dyDescent="0.25">
      <c r="A86" s="10">
        <v>26647.8125</v>
      </c>
      <c r="B86" s="2" t="s">
        <v>5</v>
      </c>
      <c r="C86" s="11">
        <v>2.36488509</v>
      </c>
      <c r="E86" s="48">
        <f t="shared" si="11"/>
        <v>2.8000000000000001E-2</v>
      </c>
      <c r="F86" s="48"/>
      <c r="G86" s="16"/>
      <c r="I86" s="13">
        <f t="shared" si="10"/>
        <v>2.0403488099999998</v>
      </c>
      <c r="J86" s="14">
        <f t="shared" si="12"/>
        <v>0.86276868953493202</v>
      </c>
      <c r="N86" s="72">
        <f t="shared" si="9"/>
        <v>3.6486419056218189E-2</v>
      </c>
      <c r="O86" s="72">
        <f>AVERAGE(N$9:N86)</f>
        <v>1.1742364461281411E-2</v>
      </c>
      <c r="P86" s="71">
        <f t="shared" si="4"/>
        <v>0.18244254500000001</v>
      </c>
      <c r="Q86" s="62"/>
      <c r="R86" s="62"/>
      <c r="S86" s="62"/>
    </row>
    <row r="87" spans="1:19" s="2" customFormat="1" hidden="1" x14ac:dyDescent="0.25">
      <c r="A87" s="10">
        <v>26739.125</v>
      </c>
      <c r="B87" s="2" t="s">
        <v>6</v>
      </c>
      <c r="C87" s="11">
        <v>2.2474662799999998</v>
      </c>
      <c r="E87" s="48">
        <f t="shared" si="11"/>
        <v>2.9000000000000001E-2</v>
      </c>
      <c r="F87" s="48"/>
      <c r="G87" s="16"/>
      <c r="H87" s="12"/>
      <c r="I87" s="13">
        <f t="shared" si="10"/>
        <v>2.0765892341666663</v>
      </c>
      <c r="J87" s="14">
        <f t="shared" si="12"/>
        <v>0.92396902798767089</v>
      </c>
      <c r="N87" s="72">
        <f t="shared" si="9"/>
        <v>-4.9650957882270808E-2</v>
      </c>
      <c r="O87" s="72">
        <f>AVERAGE(N$9:N87)</f>
        <v>1.0965233798704802E-2</v>
      </c>
      <c r="P87" s="71">
        <f t="shared" si="4"/>
        <v>0.15254681025641026</v>
      </c>
      <c r="Q87" s="62"/>
      <c r="R87" s="62"/>
      <c r="S87" s="62"/>
    </row>
    <row r="88" spans="1:19" s="2" customFormat="1" hidden="1" x14ac:dyDescent="0.25">
      <c r="A88" s="10">
        <v>26830.4375</v>
      </c>
      <c r="B88" s="2" t="s">
        <v>6</v>
      </c>
      <c r="C88" s="11">
        <v>2.14371102</v>
      </c>
      <c r="E88" s="48">
        <f t="shared" si="11"/>
        <v>2.9000000000000001E-2</v>
      </c>
      <c r="F88" s="48"/>
      <c r="G88" s="16"/>
      <c r="I88" s="13">
        <f t="shared" si="10"/>
        <v>2.1038780908333332</v>
      </c>
      <c r="J88" s="14">
        <f t="shared" si="12"/>
        <v>0.98141870392275787</v>
      </c>
      <c r="N88" s="72">
        <f t="shared" si="9"/>
        <v>-4.6165435683422018E-2</v>
      </c>
      <c r="O88" s="72">
        <f>AVERAGE(N$9:N88)</f>
        <v>1.0251100430178215E-2</v>
      </c>
      <c r="P88" s="71">
        <f t="shared" si="4"/>
        <v>4.0636417475728104E-2</v>
      </c>
      <c r="Q88" s="62"/>
      <c r="R88" s="62"/>
      <c r="S88" s="62"/>
    </row>
    <row r="89" spans="1:19" s="2" customFormat="1" hidden="1" x14ac:dyDescent="0.25">
      <c r="A89" s="10">
        <v>26921.75</v>
      </c>
      <c r="B89" s="2" t="s">
        <v>5</v>
      </c>
      <c r="C89" s="11">
        <v>2.19125551</v>
      </c>
      <c r="E89" s="48">
        <f t="shared" si="11"/>
        <v>2.9000000000000001E-2</v>
      </c>
      <c r="F89" s="48"/>
      <c r="G89" s="16"/>
      <c r="I89" s="13">
        <f t="shared" ref="I89:I156" si="13">AVERAGEA(C77:C88)</f>
        <v>2.140854009166667</v>
      </c>
      <c r="J89" s="14">
        <f t="shared" si="12"/>
        <v>0.97699880246583704</v>
      </c>
      <c r="N89" s="72">
        <f t="shared" si="9"/>
        <v>2.2178591030427297E-2</v>
      </c>
      <c r="O89" s="72">
        <f>AVERAGE(N$9:N89)</f>
        <v>1.039835340055166E-2</v>
      </c>
      <c r="P89" s="71">
        <f t="shared" si="4"/>
        <v>4.345500476190467E-2</v>
      </c>
      <c r="Q89" s="62"/>
      <c r="R89" s="62"/>
      <c r="S89" s="62"/>
    </row>
    <row r="90" spans="1:19" s="2" customFormat="1" hidden="1" x14ac:dyDescent="0.25">
      <c r="A90" s="10">
        <v>27013.0625</v>
      </c>
      <c r="B90" s="2" t="s">
        <v>6</v>
      </c>
      <c r="C90" s="11">
        <v>1.97504261</v>
      </c>
      <c r="E90" s="48">
        <f t="shared" si="11"/>
        <v>0.03</v>
      </c>
      <c r="F90" s="48"/>
      <c r="G90" s="16"/>
      <c r="I90" s="13">
        <f t="shared" si="13"/>
        <v>2.171059229166667</v>
      </c>
      <c r="J90" s="14">
        <f t="shared" si="12"/>
        <v>1.0992467798791778</v>
      </c>
      <c r="N90" s="72">
        <f t="shared" si="9"/>
        <v>-9.8670784403412592E-2</v>
      </c>
      <c r="O90" s="72">
        <f>AVERAGE(N$9:N90)</f>
        <v>9.0682419639179501E-3</v>
      </c>
      <c r="P90" s="71">
        <f t="shared" si="4"/>
        <v>-5.5003535885167376E-2</v>
      </c>
      <c r="Q90" s="62"/>
      <c r="R90" s="62"/>
      <c r="S90" s="62"/>
    </row>
    <row r="91" spans="1:19" s="2" customFormat="1" hidden="1" x14ac:dyDescent="0.25">
      <c r="A91" s="10">
        <v>27104.375</v>
      </c>
      <c r="B91" s="2" t="s">
        <v>6</v>
      </c>
      <c r="C91" s="11">
        <v>1.97332884</v>
      </c>
      <c r="E91" s="48">
        <f t="shared" si="11"/>
        <v>0.03</v>
      </c>
      <c r="F91" s="48"/>
      <c r="G91" s="16"/>
      <c r="I91" s="13">
        <f t="shared" si="13"/>
        <v>2.1713461175000002</v>
      </c>
      <c r="J91" s="14">
        <f t="shared" si="12"/>
        <v>1.1003468218201282</v>
      </c>
      <c r="N91" s="72">
        <f t="shared" si="9"/>
        <v>-8.6771292493792451E-4</v>
      </c>
      <c r="O91" s="72">
        <f>AVERAGE(N$9:N91)</f>
        <v>8.9485316640522169E-3</v>
      </c>
      <c r="P91" s="71">
        <f t="shared" si="4"/>
        <v>-3.7400565853658474E-2</v>
      </c>
      <c r="Q91" s="62"/>
      <c r="R91" s="62"/>
      <c r="S91" s="62"/>
    </row>
    <row r="92" spans="1:19" s="2" customFormat="1" hidden="1" x14ac:dyDescent="0.25">
      <c r="A92" s="10">
        <v>27195.6875</v>
      </c>
      <c r="B92" s="2" t="s">
        <v>6</v>
      </c>
      <c r="C92" s="11">
        <v>1.82372168</v>
      </c>
      <c r="E92" s="48">
        <f t="shared" si="11"/>
        <v>0.03</v>
      </c>
      <c r="F92" s="48"/>
      <c r="G92" s="16"/>
      <c r="H92" s="12"/>
      <c r="I92" s="13">
        <f t="shared" si="13"/>
        <v>2.1609564033333335</v>
      </c>
      <c r="J92" s="14">
        <f t="shared" si="12"/>
        <v>1.1849156738287683</v>
      </c>
      <c r="N92" s="72">
        <f t="shared" si="9"/>
        <v>-7.5814611821109379E-2</v>
      </c>
      <c r="O92" s="72">
        <f>AVERAGE(N$9:N92)</f>
        <v>7.939446622562199E-3</v>
      </c>
      <c r="P92" s="71">
        <f t="shared" ref="P92:P155" si="14">+C92/C72-1</f>
        <v>-9.2675781094527232E-2</v>
      </c>
      <c r="Q92" s="62"/>
      <c r="R92" s="62"/>
      <c r="S92" s="62"/>
    </row>
    <row r="93" spans="1:19" s="2" customFormat="1" hidden="1" x14ac:dyDescent="0.25">
      <c r="A93" s="10">
        <v>27287</v>
      </c>
      <c r="B93" s="2" t="s">
        <v>6</v>
      </c>
      <c r="C93" s="11">
        <v>1.52322493</v>
      </c>
      <c r="E93" s="48">
        <f t="shared" si="11"/>
        <v>2.9000000000000001E-2</v>
      </c>
      <c r="F93" s="48"/>
      <c r="G93" s="16"/>
      <c r="I93" s="13">
        <f t="shared" si="13"/>
        <v>2.1411421508333333</v>
      </c>
      <c r="J93" s="14">
        <f t="shared" si="12"/>
        <v>1.4056638049072196</v>
      </c>
      <c r="N93" s="72">
        <f t="shared" si="9"/>
        <v>-0.16477116727591901</v>
      </c>
      <c r="O93" s="72">
        <f>AVERAGE(N$9:N93)</f>
        <v>5.9075570472859485E-3</v>
      </c>
      <c r="P93" s="71">
        <f t="shared" si="14"/>
        <v>-0.2148325103092783</v>
      </c>
      <c r="Q93" s="62"/>
      <c r="R93" s="62"/>
      <c r="S93" s="62"/>
    </row>
    <row r="94" spans="1:19" s="2" customFormat="1" hidden="1" x14ac:dyDescent="0.25">
      <c r="A94" s="10">
        <v>27378.3125</v>
      </c>
      <c r="B94" s="2" t="s">
        <v>5</v>
      </c>
      <c r="C94" s="11">
        <v>1.6282502999999999</v>
      </c>
      <c r="E94" s="48">
        <f t="shared" si="11"/>
        <v>2.9000000000000001E-2</v>
      </c>
      <c r="F94" s="48"/>
      <c r="G94" s="16"/>
      <c r="I94" s="13">
        <f t="shared" si="13"/>
        <v>2.0950981683333332</v>
      </c>
      <c r="J94" s="14">
        <f t="shared" si="12"/>
        <v>1.2867175079490747</v>
      </c>
      <c r="N94" s="72">
        <f t="shared" si="9"/>
        <v>6.8949350769882622E-2</v>
      </c>
      <c r="O94" s="72">
        <f>AVERAGE(N$9:N94)</f>
        <v>6.6406011603393983E-3</v>
      </c>
      <c r="P94" s="71">
        <f t="shared" si="14"/>
        <v>-0.15634699481865288</v>
      </c>
      <c r="Q94" s="62"/>
      <c r="R94" s="62"/>
      <c r="S94" s="62"/>
    </row>
    <row r="95" spans="1:19" s="2" customFormat="1" hidden="1" x14ac:dyDescent="0.25">
      <c r="A95" s="10">
        <v>27469.625</v>
      </c>
      <c r="B95" s="2" t="s">
        <v>5</v>
      </c>
      <c r="C95" s="11">
        <v>1.8374762</v>
      </c>
      <c r="E95" s="48">
        <f t="shared" si="11"/>
        <v>2.8000000000000001E-2</v>
      </c>
      <c r="F95" s="48"/>
      <c r="G95" s="16"/>
      <c r="H95" s="12"/>
      <c r="I95" s="13">
        <f t="shared" si="13"/>
        <v>2.0498213550000002</v>
      </c>
      <c r="J95" s="14">
        <f t="shared" si="12"/>
        <v>1.1155634859379404</v>
      </c>
      <c r="N95" s="72">
        <f t="shared" si="9"/>
        <v>0.12849738151437773</v>
      </c>
      <c r="O95" s="72">
        <f>AVERAGE(N$9:N95)</f>
        <v>8.0412538080869653E-3</v>
      </c>
      <c r="P95" s="71">
        <f t="shared" si="14"/>
        <v>-4.2981145833333345E-2</v>
      </c>
      <c r="Q95" s="62"/>
      <c r="R95" s="62"/>
      <c r="S95" s="62"/>
    </row>
    <row r="96" spans="1:19" s="2" customFormat="1" hidden="1" x14ac:dyDescent="0.25">
      <c r="A96" s="10">
        <v>27560.9375</v>
      </c>
      <c r="B96" s="2" t="s">
        <v>5</v>
      </c>
      <c r="C96" s="11">
        <v>1.99222967</v>
      </c>
      <c r="E96" s="48">
        <f t="shared" si="11"/>
        <v>2.8000000000000001E-2</v>
      </c>
      <c r="F96" s="48"/>
      <c r="G96" s="16"/>
      <c r="H96" s="12"/>
      <c r="I96" s="13">
        <f t="shared" si="13"/>
        <v>2.0176730533333331</v>
      </c>
      <c r="J96" s="14">
        <f t="shared" si="12"/>
        <v>1.0127713103145046</v>
      </c>
      <c r="N96" s="72">
        <f t="shared" si="9"/>
        <v>8.4220666368358899E-2</v>
      </c>
      <c r="O96" s="72">
        <f>AVERAGE(N$9:N96)</f>
        <v>8.9069289508173291E-3</v>
      </c>
      <c r="P96" s="71">
        <f t="shared" si="14"/>
        <v>0.17189980588235287</v>
      </c>
      <c r="Q96" s="62"/>
      <c r="R96" s="62"/>
      <c r="S96" s="62"/>
    </row>
    <row r="97" spans="1:19" s="2" customFormat="1" hidden="1" x14ac:dyDescent="0.25">
      <c r="A97" s="10">
        <v>27652.25</v>
      </c>
      <c r="B97" s="2" t="s">
        <v>6</v>
      </c>
      <c r="C97" s="11">
        <v>1.8348441799999999</v>
      </c>
      <c r="E97" s="48">
        <f t="shared" si="11"/>
        <v>2.7E-2</v>
      </c>
      <c r="F97" s="48"/>
      <c r="G97" s="16"/>
      <c r="I97" s="13">
        <f t="shared" si="13"/>
        <v>1.9985190400000004</v>
      </c>
      <c r="J97" s="14">
        <f t="shared" si="12"/>
        <v>1.0892036837700303</v>
      </c>
      <c r="N97" s="72">
        <f t="shared" si="9"/>
        <v>-7.8999671759732437E-2</v>
      </c>
      <c r="O97" s="72">
        <f>AVERAGE(N$9:N97)</f>
        <v>7.9192143360920508E-3</v>
      </c>
      <c r="P97" s="71">
        <f t="shared" si="14"/>
        <v>3.3089094447311673E-3</v>
      </c>
      <c r="Q97" s="62"/>
      <c r="R97" s="62"/>
      <c r="S97" s="62"/>
    </row>
    <row r="98" spans="1:19" s="2" customFormat="1" hidden="1" x14ac:dyDescent="0.25">
      <c r="A98" s="10">
        <v>27743.5625</v>
      </c>
      <c r="B98" s="2" t="s">
        <v>5</v>
      </c>
      <c r="C98" s="11">
        <v>1.97442355</v>
      </c>
      <c r="E98" s="48">
        <f t="shared" si="11"/>
        <v>2.7E-2</v>
      </c>
      <c r="F98" s="48"/>
      <c r="G98" s="16"/>
      <c r="I98" s="13">
        <f t="shared" si="13"/>
        <v>1.9612863591666672</v>
      </c>
      <c r="J98" s="14">
        <f t="shared" si="12"/>
        <v>0.99334631577235144</v>
      </c>
      <c r="N98" s="72">
        <f t="shared" si="9"/>
        <v>7.6071511423929206E-2</v>
      </c>
      <c r="O98" s="72">
        <f>AVERAGE(N$9:N98)</f>
        <v>8.6764620815124628E-3</v>
      </c>
      <c r="P98" s="71">
        <f t="shared" si="14"/>
        <v>1.4321363722897829E-3</v>
      </c>
      <c r="Q98" s="62"/>
      <c r="R98" s="62"/>
      <c r="S98" s="62"/>
    </row>
    <row r="99" spans="1:19" s="2" customFormat="1" hidden="1" x14ac:dyDescent="0.25">
      <c r="A99" s="10">
        <v>27834.875</v>
      </c>
      <c r="B99" s="2" t="s">
        <v>5</v>
      </c>
      <c r="C99" s="11">
        <v>2.13811873</v>
      </c>
      <c r="E99" s="48">
        <f t="shared" si="11"/>
        <v>2.7E-2</v>
      </c>
      <c r="F99" s="48"/>
      <c r="G99" s="16"/>
      <c r="I99" s="13">
        <f t="shared" si="13"/>
        <v>1.9287478975000001</v>
      </c>
      <c r="J99" s="14">
        <f t="shared" si="12"/>
        <v>0.90207707852594332</v>
      </c>
      <c r="N99" s="72">
        <f t="shared" si="9"/>
        <v>8.2907834035913952E-2</v>
      </c>
      <c r="O99" s="72">
        <f>AVERAGE(N$9:N99)</f>
        <v>9.4921914436487433E-3</v>
      </c>
      <c r="P99" s="71">
        <f t="shared" si="14"/>
        <v>1.9119740973403854E-2</v>
      </c>
      <c r="Q99" s="62"/>
      <c r="R99" s="62"/>
      <c r="S99" s="62"/>
    </row>
    <row r="100" spans="1:19" s="2" customFormat="1" hidden="1" x14ac:dyDescent="0.25">
      <c r="A100" s="10">
        <v>27926.1875</v>
      </c>
      <c r="B100" s="2" t="s">
        <v>6</v>
      </c>
      <c r="C100" s="11">
        <v>2.12128578</v>
      </c>
      <c r="E100" s="48">
        <f t="shared" si="11"/>
        <v>2.5999999999999999E-2</v>
      </c>
      <c r="F100" s="48"/>
      <c r="G100" s="16"/>
      <c r="I100" s="13">
        <f t="shared" si="13"/>
        <v>1.9196356016666665</v>
      </c>
      <c r="J100" s="14">
        <f t="shared" si="12"/>
        <v>0.90493964545723138</v>
      </c>
      <c r="N100" s="72">
        <f t="shared" si="9"/>
        <v>-7.8727854369433636E-3</v>
      </c>
      <c r="O100" s="72">
        <f>AVERAGE(N$9:N100)</f>
        <v>9.3034416949466549E-3</v>
      </c>
      <c r="P100" s="71">
        <f t="shared" si="14"/>
        <v>2.9004744819107309E-2</v>
      </c>
      <c r="Q100" s="62"/>
      <c r="R100" s="62"/>
      <c r="S100" s="62"/>
    </row>
    <row r="101" spans="1:19" s="2" customFormat="1" hidden="1" x14ac:dyDescent="0.25">
      <c r="A101" s="10">
        <v>28017.5</v>
      </c>
      <c r="B101" s="2" t="s">
        <v>5</v>
      </c>
      <c r="C101" s="11">
        <v>2.1597487000000002</v>
      </c>
      <c r="E101" s="48">
        <f t="shared" si="11"/>
        <v>2.5999999999999999E-2</v>
      </c>
      <c r="F101" s="48"/>
      <c r="G101" s="16"/>
      <c r="I101" s="13">
        <f t="shared" si="13"/>
        <v>1.9177668316666667</v>
      </c>
      <c r="J101" s="14">
        <f t="shared" si="12"/>
        <v>0.88795832203379332</v>
      </c>
      <c r="N101" s="72">
        <f t="shared" si="9"/>
        <v>1.8131889801288326E-2</v>
      </c>
      <c r="O101" s="72">
        <f>AVERAGE(N$9:N101)</f>
        <v>9.3983712444772102E-3</v>
      </c>
      <c r="P101" s="71">
        <f t="shared" si="14"/>
        <v>4.046531130162756E-2</v>
      </c>
      <c r="Q101" s="62"/>
      <c r="R101" s="62"/>
      <c r="S101" s="62"/>
    </row>
    <row r="102" spans="1:19" s="2" customFormat="1" hidden="1" x14ac:dyDescent="0.25">
      <c r="A102" s="10">
        <v>28108.8125</v>
      </c>
      <c r="B102" s="2" t="s">
        <v>5</v>
      </c>
      <c r="C102" s="11">
        <v>2.2089398899999999</v>
      </c>
      <c r="E102" s="48">
        <f t="shared" si="11"/>
        <v>2.5999999999999999E-2</v>
      </c>
      <c r="F102" s="48"/>
      <c r="G102" s="16"/>
      <c r="I102" s="13">
        <f t="shared" si="13"/>
        <v>1.9151412641666665</v>
      </c>
      <c r="J102" s="14">
        <f t="shared" si="12"/>
        <v>0.86699564476001501</v>
      </c>
      <c r="N102" s="72">
        <f t="shared" si="9"/>
        <v>2.2776348933558621E-2</v>
      </c>
      <c r="O102" s="72">
        <f>AVERAGE(N$9:N102)</f>
        <v>9.5406901560631825E-3</v>
      </c>
      <c r="P102" s="71">
        <f t="shared" si="14"/>
        <v>1.7207731987489261E-2</v>
      </c>
      <c r="Q102" s="62"/>
      <c r="R102" s="62"/>
      <c r="S102" s="62"/>
    </row>
    <row r="103" spans="1:19" s="2" customFormat="1" hidden="1" x14ac:dyDescent="0.25">
      <c r="A103" s="10">
        <v>28200.125</v>
      </c>
      <c r="B103" s="2" t="s">
        <v>6</v>
      </c>
      <c r="C103" s="11">
        <v>2.0774378800000002</v>
      </c>
      <c r="E103" s="48">
        <f t="shared" si="11"/>
        <v>2.7E-2</v>
      </c>
      <c r="F103" s="48"/>
      <c r="G103" s="16"/>
      <c r="I103" s="13">
        <f t="shared" si="13"/>
        <v>1.9346327041666667</v>
      </c>
      <c r="J103" s="14">
        <f t="shared" si="12"/>
        <v>0.93125899108312515</v>
      </c>
      <c r="N103" s="72">
        <f t="shared" si="9"/>
        <v>-5.9531728588594457E-2</v>
      </c>
      <c r="O103" s="72">
        <f>AVERAGE(N$9:N103)</f>
        <v>8.8136120640141553E-3</v>
      </c>
      <c r="P103" s="71">
        <f t="shared" si="14"/>
        <v>-6.5587566976435308E-2</v>
      </c>
      <c r="Q103" s="62"/>
      <c r="R103" s="62"/>
      <c r="S103" s="62"/>
    </row>
    <row r="104" spans="1:19" s="2" customFormat="1" hidden="1" x14ac:dyDescent="0.25">
      <c r="A104" s="10">
        <v>28291.4375</v>
      </c>
      <c r="B104" s="2" t="s">
        <v>5</v>
      </c>
      <c r="C104" s="11">
        <v>2.1072652399999998</v>
      </c>
      <c r="E104" s="48">
        <f t="shared" si="11"/>
        <v>2.7E-2</v>
      </c>
      <c r="F104" s="48"/>
      <c r="G104" s="16"/>
      <c r="I104" s="13">
        <f t="shared" si="13"/>
        <v>1.9433084574999999</v>
      </c>
      <c r="J104" s="14">
        <f t="shared" si="12"/>
        <v>0.92219452046767503</v>
      </c>
      <c r="N104" s="72">
        <f t="shared" si="9"/>
        <v>1.4357762649441774E-2</v>
      </c>
      <c r="O104" s="72">
        <f>AVERAGE(N$9:N104)</f>
        <v>8.8713636326123602E-3</v>
      </c>
      <c r="P104" s="71">
        <f t="shared" si="14"/>
        <v>-5.1669022772258155E-2</v>
      </c>
      <c r="Q104" s="62"/>
      <c r="R104" s="62"/>
      <c r="S104" s="62"/>
    </row>
    <row r="105" spans="1:19" s="2" customFormat="1" hidden="1" x14ac:dyDescent="0.25">
      <c r="A105" s="10">
        <v>28382.75</v>
      </c>
      <c r="B105" s="2" t="s">
        <v>6</v>
      </c>
      <c r="C105" s="11">
        <v>2.04084603</v>
      </c>
      <c r="E105" s="48">
        <f t="shared" si="11"/>
        <v>2.7E-2</v>
      </c>
      <c r="F105" s="48"/>
      <c r="G105" s="16"/>
      <c r="I105" s="13">
        <f t="shared" si="13"/>
        <v>1.9669370875000001</v>
      </c>
      <c r="J105" s="14">
        <f t="shared" si="12"/>
        <v>0.96378514527134618</v>
      </c>
      <c r="N105" s="72">
        <f t="shared" si="9"/>
        <v>-3.1519150384694772E-2</v>
      </c>
      <c r="O105" s="72">
        <f>AVERAGE(N$9:N105)</f>
        <v>8.4549665808875442E-3</v>
      </c>
      <c r="P105" s="71">
        <f t="shared" si="14"/>
        <v>-0.10553404796518073</v>
      </c>
      <c r="Q105" s="62"/>
      <c r="R105" s="62"/>
      <c r="S105" s="62"/>
    </row>
    <row r="106" spans="1:19" s="2" customFormat="1" hidden="1" x14ac:dyDescent="0.25">
      <c r="A106" s="10">
        <v>28474.0625</v>
      </c>
      <c r="B106" s="2" t="s">
        <v>6</v>
      </c>
      <c r="C106" s="11">
        <v>2.0083301599999999</v>
      </c>
      <c r="E106" s="48">
        <f t="shared" si="11"/>
        <v>2.8000000000000001E-2</v>
      </c>
      <c r="F106" s="48"/>
      <c r="G106" s="16"/>
      <c r="I106" s="13">
        <f t="shared" si="13"/>
        <v>2.0100721791666669</v>
      </c>
      <c r="J106" s="14">
        <f t="shared" si="12"/>
        <v>1.0008673968062438</v>
      </c>
      <c r="N106" s="72">
        <f t="shared" si="9"/>
        <v>-1.5932544406595972E-2</v>
      </c>
      <c r="O106" s="72">
        <f>AVERAGE(N$9:N106)</f>
        <v>8.206114427954039E-3</v>
      </c>
      <c r="P106" s="71">
        <f t="shared" si="14"/>
        <v>-0.15077050953033844</v>
      </c>
      <c r="Q106" s="62"/>
      <c r="R106" s="62"/>
      <c r="S106" s="62"/>
    </row>
    <row r="107" spans="1:19" s="2" customFormat="1" hidden="1" x14ac:dyDescent="0.25">
      <c r="A107" s="10">
        <v>28565.375</v>
      </c>
      <c r="B107" s="2" t="s">
        <v>6</v>
      </c>
      <c r="C107" s="11">
        <v>1.90046206</v>
      </c>
      <c r="E107" s="48">
        <f t="shared" si="11"/>
        <v>2.8000000000000001E-2</v>
      </c>
      <c r="F107" s="48"/>
      <c r="G107" s="16"/>
      <c r="I107" s="13">
        <f t="shared" si="13"/>
        <v>2.0417455008333336</v>
      </c>
      <c r="J107" s="14">
        <f t="shared" si="12"/>
        <v>1.0743416266007086</v>
      </c>
      <c r="N107" s="72">
        <f t="shared" si="9"/>
        <v>-5.3710342128208577E-2</v>
      </c>
      <c r="O107" s="72">
        <f>AVERAGE(N$9:N107)</f>
        <v>7.5806956748614871E-3</v>
      </c>
      <c r="P107" s="71">
        <f t="shared" si="14"/>
        <v>-0.15439796498303859</v>
      </c>
      <c r="Q107" s="62"/>
      <c r="R107" s="62"/>
      <c r="S107" s="62"/>
    </row>
    <row r="108" spans="1:19" s="2" customFormat="1" hidden="1" x14ac:dyDescent="0.25">
      <c r="A108" s="10">
        <v>28656.6875</v>
      </c>
      <c r="B108" s="2" t="s">
        <v>5</v>
      </c>
      <c r="C108" s="11">
        <v>1.9604067199999999</v>
      </c>
      <c r="E108" s="48">
        <f t="shared" si="11"/>
        <v>2.8000000000000001E-2</v>
      </c>
      <c r="F108" s="48"/>
      <c r="G108" s="16"/>
      <c r="I108" s="13">
        <f t="shared" si="13"/>
        <v>2.0469943224999998</v>
      </c>
      <c r="J108" s="14">
        <f t="shared" si="12"/>
        <v>1.0441681828656453</v>
      </c>
      <c r="N108" s="72">
        <f t="shared" si="9"/>
        <v>3.1542150333693009E-2</v>
      </c>
      <c r="O108" s="72">
        <f>AVERAGE(N$9:N108)</f>
        <v>7.8203102214498017E-3</v>
      </c>
      <c r="P108" s="71">
        <f t="shared" si="14"/>
        <v>-8.5507933807234981E-2</v>
      </c>
      <c r="Q108" s="62"/>
      <c r="R108" s="62"/>
      <c r="S108" s="62"/>
    </row>
    <row r="109" spans="1:19" s="2" customFormat="1" hidden="1" x14ac:dyDescent="0.25">
      <c r="A109" s="10">
        <v>28748</v>
      </c>
      <c r="B109" s="2" t="s">
        <v>5</v>
      </c>
      <c r="C109" s="11">
        <v>2.0452368000000001</v>
      </c>
      <c r="E109" s="48">
        <f t="shared" si="11"/>
        <v>2.8000000000000001E-2</v>
      </c>
      <c r="F109" s="48"/>
      <c r="G109" s="16"/>
      <c r="I109" s="13">
        <f t="shared" si="13"/>
        <v>2.0443424100000001</v>
      </c>
      <c r="J109" s="14">
        <f t="shared" si="12"/>
        <v>0.99956269611421034</v>
      </c>
      <c r="N109" s="72">
        <f t="shared" si="9"/>
        <v>4.3271673747374395E-2</v>
      </c>
      <c r="O109" s="72">
        <f>AVERAGE(N$9:N109)</f>
        <v>8.1713138207163815E-3</v>
      </c>
      <c r="P109" s="71">
        <f t="shared" si="14"/>
        <v>-6.6637007566497708E-2</v>
      </c>
      <c r="Q109" s="62"/>
      <c r="R109" s="62"/>
      <c r="S109" s="62"/>
    </row>
    <row r="110" spans="1:19" s="2" customFormat="1" hidden="1" x14ac:dyDescent="0.25">
      <c r="A110" s="10">
        <v>28839.3125</v>
      </c>
      <c r="B110" s="2" t="s">
        <v>6</v>
      </c>
      <c r="C110" s="11">
        <v>1.93677323</v>
      </c>
      <c r="E110" s="48">
        <f t="shared" si="11"/>
        <v>2.8000000000000001E-2</v>
      </c>
      <c r="F110" s="48"/>
      <c r="G110" s="16"/>
      <c r="I110" s="13">
        <f t="shared" si="13"/>
        <v>2.0618751283333334</v>
      </c>
      <c r="J110" s="14">
        <f t="shared" si="12"/>
        <v>1.0645929509947498</v>
      </c>
      <c r="N110" s="72">
        <f t="shared" si="9"/>
        <v>-5.3032279685168993E-2</v>
      </c>
      <c r="O110" s="72">
        <f>AVERAGE(N$9:N110)</f>
        <v>7.5712785902665256E-3</v>
      </c>
      <c r="P110" s="71">
        <f t="shared" si="14"/>
        <v>-1.9376483224329055E-2</v>
      </c>
      <c r="Q110" s="62"/>
      <c r="R110" s="62"/>
      <c r="S110" s="62"/>
    </row>
    <row r="111" spans="1:19" s="2" customFormat="1" hidden="1" x14ac:dyDescent="0.25">
      <c r="A111" s="10">
        <v>28930.625</v>
      </c>
      <c r="B111" s="2" t="s">
        <v>5</v>
      </c>
      <c r="C111" s="11">
        <v>2.0030923399999998</v>
      </c>
      <c r="E111" s="48">
        <f t="shared" si="11"/>
        <v>2.8000000000000001E-2</v>
      </c>
      <c r="F111" s="48"/>
      <c r="G111" s="16"/>
      <c r="I111" s="13">
        <f t="shared" si="13"/>
        <v>2.0587376016666665</v>
      </c>
      <c r="J111" s="14">
        <f t="shared" si="12"/>
        <v>1.0277796787274753</v>
      </c>
      <c r="N111" s="72">
        <f t="shared" si="9"/>
        <v>3.4242062505169812E-2</v>
      </c>
      <c r="O111" s="72">
        <f>AVERAGE(N$9:N111)</f>
        <v>7.8302182399257805E-3</v>
      </c>
      <c r="P111" s="71">
        <f t="shared" si="14"/>
        <v>1.5082889073875672E-2</v>
      </c>
      <c r="Q111" s="62"/>
      <c r="R111" s="62"/>
      <c r="S111" s="62"/>
    </row>
    <row r="112" spans="1:19" s="2" customFormat="1" hidden="1" x14ac:dyDescent="0.25">
      <c r="A112" s="10">
        <v>29021.9375</v>
      </c>
      <c r="B112" s="2" t="s">
        <v>5</v>
      </c>
      <c r="C112" s="11">
        <v>2.0047897699999999</v>
      </c>
      <c r="E112" s="48">
        <f t="shared" si="11"/>
        <v>2.8000000000000001E-2</v>
      </c>
      <c r="F112" s="48"/>
      <c r="G112" s="16"/>
      <c r="I112" s="13">
        <f t="shared" si="13"/>
        <v>2.0474854025</v>
      </c>
      <c r="J112" s="14">
        <f t="shared" si="12"/>
        <v>1.0212968128323998</v>
      </c>
      <c r="N112" s="72">
        <f t="shared" si="9"/>
        <v>8.4740476816969057E-4</v>
      </c>
      <c r="O112" s="72">
        <f>AVERAGE(N$9:N112)</f>
        <v>7.7630758026973569E-3</v>
      </c>
      <c r="P112" s="71">
        <f t="shared" si="14"/>
        <v>9.928493584613185E-2</v>
      </c>
      <c r="Q112" s="62"/>
      <c r="R112" s="62"/>
      <c r="S112" s="62"/>
    </row>
    <row r="113" spans="1:19" s="2" customFormat="1" hidden="1" x14ac:dyDescent="0.25">
      <c r="A113" s="10">
        <v>29113.25</v>
      </c>
      <c r="B113" s="2" t="s">
        <v>5</v>
      </c>
      <c r="C113" s="11">
        <v>2.03101778</v>
      </c>
      <c r="E113" s="48">
        <f t="shared" si="11"/>
        <v>2.8000000000000001E-2</v>
      </c>
      <c r="F113" s="48"/>
      <c r="G113" s="16"/>
      <c r="I113" s="13">
        <f t="shared" si="13"/>
        <v>2.0377774016666668</v>
      </c>
      <c r="J113" s="14">
        <f t="shared" si="12"/>
        <v>1.0033281942350434</v>
      </c>
      <c r="N113" s="72">
        <f t="shared" si="9"/>
        <v>1.308267350147152E-2</v>
      </c>
      <c r="O113" s="72">
        <f>AVERAGE(N$9:N113)</f>
        <v>7.8137386379237769E-3</v>
      </c>
      <c r="P113" s="71">
        <f t="shared" si="14"/>
        <v>0.33336695060525301</v>
      </c>
      <c r="Q113" s="62"/>
      <c r="R113" s="62"/>
      <c r="S113" s="62"/>
    </row>
    <row r="114" spans="1:19" s="2" customFormat="1" hidden="1" x14ac:dyDescent="0.25">
      <c r="A114" s="10">
        <v>29204.5625</v>
      </c>
      <c r="B114" s="2" t="s">
        <v>6</v>
      </c>
      <c r="C114" s="11">
        <v>1.9374312899999999</v>
      </c>
      <c r="E114" s="48">
        <f t="shared" si="11"/>
        <v>2.8000000000000001E-2</v>
      </c>
      <c r="F114" s="48"/>
      <c r="G114" s="16"/>
      <c r="I114" s="13">
        <f t="shared" si="13"/>
        <v>2.0270498249999997</v>
      </c>
      <c r="J114" s="14">
        <f t="shared" si="12"/>
        <v>1.0462563681419639</v>
      </c>
      <c r="N114" s="72">
        <f t="shared" si="9"/>
        <v>-4.6078616800686034E-2</v>
      </c>
      <c r="O114" s="72">
        <f>AVERAGE(N$9:N114)</f>
        <v>7.3053201903897228E-3</v>
      </c>
      <c r="P114" s="71">
        <f t="shared" si="14"/>
        <v>0.18988541872217057</v>
      </c>
      <c r="Q114" s="62"/>
      <c r="R114" s="62"/>
      <c r="S114" s="62"/>
    </row>
    <row r="115" spans="1:19" s="2" customFormat="1" hidden="1" x14ac:dyDescent="0.25">
      <c r="A115" s="10">
        <v>29295.875</v>
      </c>
      <c r="B115" s="2" t="s">
        <v>6</v>
      </c>
      <c r="C115" s="11">
        <v>1.79552603</v>
      </c>
      <c r="E115" s="48">
        <f t="shared" si="11"/>
        <v>2.8000000000000001E-2</v>
      </c>
      <c r="F115" s="48"/>
      <c r="G115" s="16"/>
      <c r="I115" s="13">
        <f t="shared" si="13"/>
        <v>2.0044241083333332</v>
      </c>
      <c r="J115" s="14">
        <f t="shared" si="12"/>
        <v>1.1163436646659659</v>
      </c>
      <c r="N115" s="72">
        <f t="shared" si="9"/>
        <v>-7.3244021985419683E-2</v>
      </c>
      <c r="O115" s="72">
        <f>AVERAGE(N$9:N115)</f>
        <v>6.5525225999615976E-3</v>
      </c>
      <c r="P115" s="71">
        <f t="shared" si="14"/>
        <v>-2.2830320196800424E-2</v>
      </c>
      <c r="Q115" s="62"/>
      <c r="R115" s="62"/>
      <c r="S115" s="62"/>
    </row>
    <row r="116" spans="1:19" s="2" customFormat="1" hidden="1" x14ac:dyDescent="0.25">
      <c r="A116" s="10">
        <v>29387.1875</v>
      </c>
      <c r="B116" s="2" t="s">
        <v>5</v>
      </c>
      <c r="C116" s="11">
        <v>2.0063957299999999</v>
      </c>
      <c r="E116" s="48">
        <f t="shared" ref="E116:E147" si="15">ROUND((AVERAGEA(C104:C115)*0.055/4),3)+K116</f>
        <v>2.7E-2</v>
      </c>
      <c r="F116" s="48"/>
      <c r="G116" s="16"/>
      <c r="I116" s="13">
        <f t="shared" si="13"/>
        <v>1.9809314541666663</v>
      </c>
      <c r="J116" s="14">
        <f t="shared" si="12"/>
        <v>0.98730844795341866</v>
      </c>
      <c r="N116" s="72">
        <f t="shared" si="9"/>
        <v>0.11744173934365065</v>
      </c>
      <c r="O116" s="72">
        <f>AVERAGE(N$9:N116)</f>
        <v>7.5792746068476073E-3</v>
      </c>
      <c r="P116" s="71">
        <f t="shared" si="14"/>
        <v>7.1106560720983758E-3</v>
      </c>
      <c r="Q116" s="62"/>
      <c r="R116" s="62"/>
      <c r="S116" s="62"/>
    </row>
    <row r="117" spans="1:19" s="2" customFormat="1" hidden="1" x14ac:dyDescent="0.25">
      <c r="A117" s="10">
        <v>29478.5</v>
      </c>
      <c r="B117" s="2" t="s">
        <v>5</v>
      </c>
      <c r="C117" s="11">
        <v>2.0163390400000001</v>
      </c>
      <c r="E117" s="48">
        <f t="shared" si="15"/>
        <v>2.7E-2</v>
      </c>
      <c r="F117" s="48"/>
      <c r="G117" s="16"/>
      <c r="I117" s="13">
        <f t="shared" si="13"/>
        <v>1.9725256616666667</v>
      </c>
      <c r="J117" s="14">
        <f t="shared" si="12"/>
        <v>0.97827082774068919</v>
      </c>
      <c r="N117" s="72">
        <f t="shared" si="9"/>
        <v>4.9558069982535979E-3</v>
      </c>
      <c r="O117" s="72">
        <f>AVERAGE(N$9:N117)</f>
        <v>7.5552060966770198E-3</v>
      </c>
      <c r="P117" s="71">
        <f t="shared" si="14"/>
        <v>9.8915680131486772E-2</v>
      </c>
      <c r="Q117" s="62"/>
      <c r="R117" s="62"/>
      <c r="S117" s="62"/>
    </row>
    <row r="118" spans="1:19" s="2" customFormat="1" hidden="1" x14ac:dyDescent="0.25">
      <c r="A118" s="10">
        <v>29569.8125</v>
      </c>
      <c r="B118" s="2" t="s">
        <v>5</v>
      </c>
      <c r="C118" s="11">
        <v>2.0967752700000002</v>
      </c>
      <c r="E118" s="48">
        <f t="shared" si="15"/>
        <v>2.7E-2</v>
      </c>
      <c r="F118" s="48"/>
      <c r="G118" s="16"/>
      <c r="I118" s="13">
        <f t="shared" si="13"/>
        <v>1.9704834125000001</v>
      </c>
      <c r="J118" s="14">
        <f t="shared" si="12"/>
        <v>0.93976852965267943</v>
      </c>
      <c r="N118" s="72">
        <f t="shared" si="9"/>
        <v>3.9892214753725286E-2</v>
      </c>
      <c r="O118" s="72">
        <f>AVERAGE(N$9:N118)</f>
        <v>7.8491789026501856E-3</v>
      </c>
      <c r="P118" s="71">
        <f t="shared" si="14"/>
        <v>6.1968324881457315E-2</v>
      </c>
      <c r="Q118" s="62"/>
      <c r="R118" s="62"/>
      <c r="S118" s="62"/>
    </row>
    <row r="119" spans="1:19" s="2" customFormat="1" hidden="1" x14ac:dyDescent="0.25">
      <c r="A119" s="10">
        <v>29661.125</v>
      </c>
      <c r="B119" s="2" t="s">
        <v>5</v>
      </c>
      <c r="C119" s="11">
        <v>2.1064405100000001</v>
      </c>
      <c r="E119" s="48">
        <f t="shared" si="15"/>
        <v>2.7E-2</v>
      </c>
      <c r="F119" s="48"/>
      <c r="G119" s="16"/>
      <c r="I119" s="13">
        <f t="shared" si="13"/>
        <v>1.9778538383333337</v>
      </c>
      <c r="J119" s="14">
        <f t="shared" si="12"/>
        <v>0.9389554696388428</v>
      </c>
      <c r="N119" s="72">
        <f t="shared" si="9"/>
        <v>4.6095736335156623E-3</v>
      </c>
      <c r="O119" s="72">
        <f>AVERAGE(N$9:N119)</f>
        <v>7.8199932695949201E-3</v>
      </c>
      <c r="P119" s="71">
        <f t="shared" si="14"/>
        <v>-1.4815931199480104E-2</v>
      </c>
      <c r="Q119" s="62"/>
      <c r="R119" s="62"/>
      <c r="S119" s="62"/>
    </row>
    <row r="120" spans="1:19" s="2" customFormat="1" hidden="1" x14ac:dyDescent="0.25">
      <c r="A120" s="10">
        <v>29752.4375</v>
      </c>
      <c r="B120" s="2" t="s">
        <v>6</v>
      </c>
      <c r="C120" s="11">
        <v>2.0355755699999998</v>
      </c>
      <c r="E120" s="48">
        <f t="shared" si="15"/>
        <v>2.7E-2</v>
      </c>
      <c r="F120" s="48"/>
      <c r="G120" s="16"/>
      <c r="I120" s="13">
        <f t="shared" si="13"/>
        <v>1.9950187091666667</v>
      </c>
      <c r="J120" s="14">
        <f t="shared" si="12"/>
        <v>0.98007597387635526</v>
      </c>
      <c r="N120" s="72">
        <f t="shared" si="9"/>
        <v>-3.3642032454075932E-2</v>
      </c>
      <c r="O120" s="72">
        <f>AVERAGE(N$9:N120)</f>
        <v>7.4497966113478585E-3</v>
      </c>
      <c r="P120" s="71">
        <f t="shared" si="14"/>
        <v>-4.0404838804887544E-2</v>
      </c>
      <c r="Q120" s="62"/>
      <c r="R120" s="62"/>
      <c r="S120" s="62"/>
    </row>
    <row r="121" spans="1:19" s="2" customFormat="1" hidden="1" x14ac:dyDescent="0.25">
      <c r="A121" s="10">
        <v>29843.75</v>
      </c>
      <c r="B121" s="2" t="s">
        <v>6</v>
      </c>
      <c r="C121" s="11">
        <v>1.8686046000000001</v>
      </c>
      <c r="E121" s="48">
        <f t="shared" si="15"/>
        <v>2.8000000000000001E-2</v>
      </c>
      <c r="F121" s="48"/>
      <c r="G121" s="16"/>
      <c r="I121" s="13">
        <f t="shared" si="13"/>
        <v>2.0012827799999999</v>
      </c>
      <c r="J121" s="14">
        <f t="shared" si="12"/>
        <v>1.0710038817200813</v>
      </c>
      <c r="N121" s="72">
        <f t="shared" si="9"/>
        <v>-8.2026416734800822E-2</v>
      </c>
      <c r="O121" s="72">
        <f>AVERAGE(N$9:N121)</f>
        <v>6.6579717144792869E-3</v>
      </c>
      <c r="P121" s="71">
        <f t="shared" si="14"/>
        <v>-0.13480461870401872</v>
      </c>
      <c r="Q121" s="62"/>
      <c r="R121" s="62"/>
      <c r="S121" s="62"/>
    </row>
    <row r="122" spans="1:19" s="2" customFormat="1" hidden="1" x14ac:dyDescent="0.25">
      <c r="A122" s="10">
        <v>29935.0625</v>
      </c>
      <c r="B122" s="2" t="s">
        <v>5</v>
      </c>
      <c r="C122" s="11">
        <v>1.95552288</v>
      </c>
      <c r="E122" s="48">
        <f t="shared" si="15"/>
        <v>2.7E-2</v>
      </c>
      <c r="F122" s="48"/>
      <c r="G122" s="16"/>
      <c r="I122" s="13">
        <f t="shared" si="13"/>
        <v>1.9865634299999997</v>
      </c>
      <c r="J122" s="14">
        <f t="shared" si="12"/>
        <v>1.0158732737507012</v>
      </c>
      <c r="N122" s="72">
        <f t="shared" si="9"/>
        <v>4.6515073333331047E-2</v>
      </c>
      <c r="O122" s="72">
        <f>AVERAGE(N$9:N122)</f>
        <v>7.0075954128902664E-3</v>
      </c>
      <c r="P122" s="71">
        <f t="shared" si="14"/>
        <v>-0.11472336171175757</v>
      </c>
      <c r="Q122" s="62"/>
      <c r="R122" s="62"/>
      <c r="S122" s="62"/>
    </row>
    <row r="123" spans="1:19" s="2" customFormat="1" hidden="1" x14ac:dyDescent="0.25">
      <c r="A123" s="10">
        <v>30026.375</v>
      </c>
      <c r="B123" s="2" t="s">
        <v>6</v>
      </c>
      <c r="C123" s="11">
        <v>1.90546192</v>
      </c>
      <c r="E123" s="48">
        <f t="shared" si="15"/>
        <v>2.7E-2</v>
      </c>
      <c r="F123" s="48"/>
      <c r="G123" s="16"/>
      <c r="I123" s="13">
        <f t="shared" si="13"/>
        <v>1.9881259008333334</v>
      </c>
      <c r="J123" s="14">
        <f t="shared" si="12"/>
        <v>1.0433826464678619</v>
      </c>
      <c r="N123" s="72">
        <f t="shared" si="9"/>
        <v>-2.5599782294544071E-2</v>
      </c>
      <c r="O123" s="72">
        <f>AVERAGE(N$9:N123)</f>
        <v>6.7240529980430114E-3</v>
      </c>
      <c r="P123" s="71">
        <f t="shared" si="14"/>
        <v>-8.2782720800296583E-2</v>
      </c>
      <c r="Q123" s="62"/>
      <c r="R123" s="62"/>
      <c r="S123" s="62"/>
    </row>
    <row r="124" spans="1:19" s="2" customFormat="1" hidden="1" x14ac:dyDescent="0.25">
      <c r="A124" s="10">
        <v>30117.6875</v>
      </c>
      <c r="B124" s="2" t="s">
        <v>6</v>
      </c>
      <c r="C124" s="11">
        <v>1.8816089899999999</v>
      </c>
      <c r="E124" s="48">
        <f t="shared" si="15"/>
        <v>2.7E-2</v>
      </c>
      <c r="F124" s="48"/>
      <c r="G124" s="16"/>
      <c r="I124" s="13">
        <f t="shared" si="13"/>
        <v>1.9799900325000002</v>
      </c>
      <c r="J124" s="14">
        <f t="shared" si="12"/>
        <v>1.0522855933527402</v>
      </c>
      <c r="N124" s="72">
        <f t="shared" si="9"/>
        <v>-1.2518187715868989E-2</v>
      </c>
      <c r="O124" s="72">
        <f>AVERAGE(N$9:N124)</f>
        <v>6.5581716125782527E-3</v>
      </c>
      <c r="P124" s="71">
        <f t="shared" si="14"/>
        <v>-0.10708488220495671</v>
      </c>
      <c r="Q124" s="62"/>
      <c r="R124" s="62"/>
      <c r="S124" s="62"/>
    </row>
    <row r="125" spans="1:19" s="2" customFormat="1" hidden="1" x14ac:dyDescent="0.25">
      <c r="A125" s="10">
        <v>30209</v>
      </c>
      <c r="B125" s="2" t="s">
        <v>5</v>
      </c>
      <c r="C125" s="11">
        <v>2.04916616</v>
      </c>
      <c r="E125" s="48">
        <f t="shared" si="15"/>
        <v>2.7E-2</v>
      </c>
      <c r="F125" s="48"/>
      <c r="G125" s="16"/>
      <c r="I125" s="13">
        <f t="shared" si="13"/>
        <v>1.9697249675000001</v>
      </c>
      <c r="J125" s="14">
        <f t="shared" si="12"/>
        <v>0.96123243002412273</v>
      </c>
      <c r="N125" s="72">
        <f t="shared" si="9"/>
        <v>8.9049941242043129E-2</v>
      </c>
      <c r="O125" s="72">
        <f>AVERAGE(N$9:N125)</f>
        <v>7.2632294726591492E-3</v>
      </c>
      <c r="P125" s="71">
        <f t="shared" si="14"/>
        <v>4.0768043633354623E-3</v>
      </c>
      <c r="Q125" s="62"/>
      <c r="R125" s="62"/>
      <c r="S125" s="62"/>
    </row>
    <row r="126" spans="1:19" s="2" customFormat="1" hidden="1" x14ac:dyDescent="0.25">
      <c r="A126" s="10">
        <v>30300.3125</v>
      </c>
      <c r="B126" s="2" t="s">
        <v>5</v>
      </c>
      <c r="C126" s="11">
        <v>2.2848227099999998</v>
      </c>
      <c r="E126" s="48">
        <f t="shared" si="15"/>
        <v>2.7E-2</v>
      </c>
      <c r="F126" s="48"/>
      <c r="G126" s="16"/>
      <c r="I126" s="13">
        <f t="shared" si="13"/>
        <v>1.9712373324999997</v>
      </c>
      <c r="J126" s="14">
        <f t="shared" si="12"/>
        <v>0.86275286212469404</v>
      </c>
      <c r="N126" s="72">
        <f t="shared" si="9"/>
        <v>0.11500119150903787</v>
      </c>
      <c r="O126" s="72">
        <f>AVERAGE(N$9:N126)</f>
        <v>8.1762630492386301E-3</v>
      </c>
      <c r="P126" s="71">
        <f t="shared" si="14"/>
        <v>0.13767285653868777</v>
      </c>
      <c r="Q126" s="62"/>
      <c r="R126" s="62"/>
      <c r="S126" s="62"/>
    </row>
    <row r="127" spans="1:19" s="2" customFormat="1" hidden="1" x14ac:dyDescent="0.25">
      <c r="A127" s="10">
        <v>30391.625</v>
      </c>
      <c r="B127" s="2" t="s">
        <v>5</v>
      </c>
      <c r="C127" s="11">
        <v>2.4201456399999999</v>
      </c>
      <c r="E127" s="48">
        <f t="shared" si="15"/>
        <v>2.8000000000000001E-2</v>
      </c>
      <c r="F127" s="48"/>
      <c r="G127" s="16"/>
      <c r="I127" s="13">
        <f t="shared" si="13"/>
        <v>2.0001866174999998</v>
      </c>
      <c r="J127" s="14">
        <f t="shared" si="12"/>
        <v>0.82647365697380093</v>
      </c>
      <c r="N127" s="72">
        <f t="shared" si="9"/>
        <v>5.9226884172558059E-2</v>
      </c>
      <c r="O127" s="72">
        <f>AVERAGE(N$9:N127)</f>
        <v>8.6052598654009788E-3</v>
      </c>
      <c r="P127" s="71">
        <f t="shared" si="14"/>
        <v>0.27345117323731261</v>
      </c>
      <c r="Q127" s="62"/>
      <c r="R127" s="62"/>
      <c r="S127" s="62"/>
    </row>
    <row r="128" spans="1:19" s="2" customFormat="1" hidden="1" x14ac:dyDescent="0.25">
      <c r="A128" s="10">
        <v>30482.9375</v>
      </c>
      <c r="B128" s="2" t="s">
        <v>5</v>
      </c>
      <c r="C128" s="11">
        <v>2.53769482</v>
      </c>
      <c r="E128" s="48">
        <f t="shared" si="15"/>
        <v>2.8000000000000001E-2</v>
      </c>
      <c r="F128" s="48"/>
      <c r="G128" s="16"/>
      <c r="I128" s="13">
        <f t="shared" si="13"/>
        <v>2.0522382516666666</v>
      </c>
      <c r="J128" s="14">
        <f t="shared" si="12"/>
        <v>0.80870175384866283</v>
      </c>
      <c r="N128" s="72">
        <f t="shared" si="9"/>
        <v>4.8571118224108201E-2</v>
      </c>
      <c r="O128" s="72">
        <f>AVERAGE(N$9:N128)</f>
        <v>8.9383086850568731E-3</v>
      </c>
      <c r="P128" s="71">
        <f t="shared" si="14"/>
        <v>0.29447363861311393</v>
      </c>
      <c r="Q128" s="62"/>
      <c r="R128" s="62"/>
      <c r="S128" s="62"/>
    </row>
    <row r="129" spans="1:19" s="2" customFormat="1" hidden="1" x14ac:dyDescent="0.25">
      <c r="A129" s="10">
        <v>30574.25</v>
      </c>
      <c r="B129" s="2" t="s">
        <v>6</v>
      </c>
      <c r="C129" s="11">
        <v>2.50601421</v>
      </c>
      <c r="E129" s="48">
        <f t="shared" si="15"/>
        <v>2.9000000000000001E-2</v>
      </c>
      <c r="F129" s="48"/>
      <c r="G129" s="16"/>
      <c r="I129" s="13">
        <f t="shared" si="13"/>
        <v>2.0965131758333335</v>
      </c>
      <c r="J129" s="14">
        <f t="shared" si="12"/>
        <v>0.83659269267804093</v>
      </c>
      <c r="N129" s="72">
        <f t="shared" si="9"/>
        <v>-1.2484010981273164E-2</v>
      </c>
      <c r="O129" s="72">
        <f>AVERAGE(N$9:N129)</f>
        <v>8.7612647208723266E-3</v>
      </c>
      <c r="P129" s="71">
        <f t="shared" si="14"/>
        <v>0.22529293918435256</v>
      </c>
      <c r="Q129" s="62"/>
      <c r="R129" s="62"/>
      <c r="S129" s="62"/>
    </row>
    <row r="130" spans="1:19" s="2" customFormat="1" hidden="1" x14ac:dyDescent="0.25">
      <c r="A130" s="10">
        <v>30665.5625</v>
      </c>
      <c r="B130" s="2" t="s">
        <v>6</v>
      </c>
      <c r="C130" s="11">
        <v>2.4734210700000001</v>
      </c>
      <c r="E130" s="48">
        <f t="shared" si="15"/>
        <v>2.9000000000000001E-2</v>
      </c>
      <c r="F130" s="48"/>
      <c r="G130" s="16"/>
      <c r="I130" s="13">
        <f t="shared" si="13"/>
        <v>2.1373194400000002</v>
      </c>
      <c r="J130" s="14">
        <f t="shared" si="12"/>
        <v>0.86411467336614878</v>
      </c>
      <c r="N130" s="72">
        <f t="shared" si="9"/>
        <v>-1.3005967751475778E-2</v>
      </c>
      <c r="O130" s="72">
        <f>AVERAGE(N$9:N130)</f>
        <v>8.5828447825743916E-3</v>
      </c>
      <c r="P130" s="71">
        <f t="shared" si="14"/>
        <v>0.2770834662971875</v>
      </c>
      <c r="Q130" s="62"/>
      <c r="R130" s="62"/>
      <c r="S130" s="62"/>
    </row>
    <row r="131" spans="1:19" s="2" customFormat="1" hidden="1" x14ac:dyDescent="0.25">
      <c r="A131" s="10">
        <v>30756.875</v>
      </c>
      <c r="B131" s="2" t="s">
        <v>6</v>
      </c>
      <c r="C131" s="11">
        <v>2.3765930800000001</v>
      </c>
      <c r="E131" s="48">
        <f t="shared" si="15"/>
        <v>0.03</v>
      </c>
      <c r="F131" s="48"/>
      <c r="G131" s="16"/>
      <c r="I131" s="13">
        <f t="shared" si="13"/>
        <v>2.1687065899999998</v>
      </c>
      <c r="J131" s="14">
        <f t="shared" si="12"/>
        <v>0.9125275202770512</v>
      </c>
      <c r="N131" s="72">
        <f t="shared" si="9"/>
        <v>-3.9147394341554564E-2</v>
      </c>
      <c r="O131" s="72">
        <f>AVERAGE(N$9:N131)</f>
        <v>8.1947940579879773E-3</v>
      </c>
      <c r="P131" s="71">
        <f t="shared" si="14"/>
        <v>0.18646206794440667</v>
      </c>
      <c r="Q131" s="62"/>
      <c r="R131" s="62"/>
      <c r="S131" s="62"/>
    </row>
    <row r="132" spans="1:19" s="2" customFormat="1" hidden="1" x14ac:dyDescent="0.25">
      <c r="A132" s="10">
        <v>30848.1875</v>
      </c>
      <c r="B132" s="2" t="s">
        <v>6</v>
      </c>
      <c r="C132" s="11">
        <v>2.3095290099999999</v>
      </c>
      <c r="E132" s="48">
        <f t="shared" si="15"/>
        <v>0.03</v>
      </c>
      <c r="F132" s="48"/>
      <c r="G132" s="16"/>
      <c r="I132" s="13">
        <f t="shared" si="13"/>
        <v>2.1912193041666668</v>
      </c>
      <c r="J132" s="14">
        <f t="shared" si="12"/>
        <v>0.94877323241186173</v>
      </c>
      <c r="N132" s="72">
        <f t="shared" si="9"/>
        <v>-2.8218574969510635E-2</v>
      </c>
      <c r="O132" s="72">
        <f>AVERAGE(N$9:N132)</f>
        <v>7.9011378561533105E-3</v>
      </c>
      <c r="P132" s="71">
        <f t="shared" si="14"/>
        <v>0.1520055841067065</v>
      </c>
      <c r="Q132" s="62"/>
      <c r="R132" s="62"/>
      <c r="S132" s="62"/>
    </row>
    <row r="133" spans="1:19" s="2" customFormat="1" hidden="1" x14ac:dyDescent="0.25">
      <c r="A133" s="17">
        <f>DATE(84,9,30)</f>
        <v>30955</v>
      </c>
      <c r="B133" s="2" t="s">
        <v>5</v>
      </c>
      <c r="C133" s="11">
        <v>2.4454640799999998</v>
      </c>
      <c r="E133" s="48">
        <f t="shared" si="15"/>
        <v>0.03</v>
      </c>
      <c r="F133" s="48"/>
      <c r="G133" s="16"/>
      <c r="I133" s="13">
        <f t="shared" si="13"/>
        <v>2.2140487575000001</v>
      </c>
      <c r="J133" s="14">
        <f t="shared" si="12"/>
        <v>0.90536956793084455</v>
      </c>
      <c r="N133" s="72">
        <f t="shared" si="9"/>
        <v>5.8858351383081375E-2</v>
      </c>
      <c r="O133" s="72">
        <f>AVERAGE(N$9:N133)</f>
        <v>8.3087955643687365E-3</v>
      </c>
      <c r="P133" s="71">
        <f t="shared" si="14"/>
        <v>0.20405843025165438</v>
      </c>
      <c r="Q133" s="62"/>
      <c r="R133" s="62"/>
      <c r="S133" s="62"/>
    </row>
    <row r="134" spans="1:19" s="2" customFormat="1" hidden="1" x14ac:dyDescent="0.25">
      <c r="A134" s="17">
        <f>A133+95-DAY(A133+95)</f>
        <v>31047</v>
      </c>
      <c r="B134" s="2" t="s">
        <v>5</v>
      </c>
      <c r="C134" s="11">
        <v>2.4976625000000001</v>
      </c>
      <c r="E134" s="48">
        <f t="shared" si="15"/>
        <v>3.1E-2</v>
      </c>
      <c r="F134" s="48"/>
      <c r="G134" s="16"/>
      <c r="I134" s="13">
        <f t="shared" si="13"/>
        <v>2.2621203808333332</v>
      </c>
      <c r="J134" s="14">
        <f t="shared" si="12"/>
        <v>0.90569497713695635</v>
      </c>
      <c r="N134" s="72">
        <f t="shared" si="9"/>
        <v>2.1344995588731042E-2</v>
      </c>
      <c r="O134" s="72">
        <f>AVERAGE(N$9:N134)</f>
        <v>8.4122574693239922E-3</v>
      </c>
      <c r="P134" s="71">
        <f t="shared" si="14"/>
        <v>0.28916184686993485</v>
      </c>
      <c r="Q134" s="62"/>
      <c r="R134" s="62"/>
      <c r="S134" s="62"/>
    </row>
    <row r="135" spans="1:19" s="2" customFormat="1" hidden="1" x14ac:dyDescent="0.25">
      <c r="A135" s="17">
        <f>A134+95-DAY(A134+95)</f>
        <v>31137</v>
      </c>
      <c r="B135" s="2" t="s">
        <v>5</v>
      </c>
      <c r="C135" s="11">
        <v>2.5793514399999999</v>
      </c>
      <c r="E135" s="48">
        <f t="shared" si="15"/>
        <v>3.2000000000000001E-2</v>
      </c>
      <c r="F135" s="48"/>
      <c r="G135" s="16"/>
      <c r="I135" s="13">
        <f t="shared" si="13"/>
        <v>2.3072986824999999</v>
      </c>
      <c r="J135" s="14">
        <f t="shared" si="12"/>
        <v>0.8945266809008392</v>
      </c>
      <c r="N135" s="72">
        <f t="shared" si="9"/>
        <v>3.2706156256099295E-2</v>
      </c>
      <c r="O135" s="72">
        <f>AVERAGE(N$9:N135)</f>
        <v>8.6035480109521445E-3</v>
      </c>
      <c r="P135" s="71">
        <f t="shared" si="14"/>
        <v>0.43654360722356111</v>
      </c>
      <c r="Q135" s="62"/>
      <c r="R135" s="62"/>
      <c r="S135" s="62"/>
    </row>
    <row r="136" spans="1:19" s="2" customFormat="1" hidden="1" x14ac:dyDescent="0.25">
      <c r="A136" s="17">
        <f>A135+95-DAY(A135+95)</f>
        <v>31228</v>
      </c>
      <c r="B136" s="2" t="s">
        <v>5</v>
      </c>
      <c r="C136" s="11">
        <v>2.7049185200000001</v>
      </c>
      <c r="E136" s="48">
        <f t="shared" si="15"/>
        <v>3.2000000000000001E-2</v>
      </c>
      <c r="F136" s="48"/>
      <c r="G136" s="16"/>
      <c r="I136" s="13">
        <f t="shared" si="13"/>
        <v>2.3634561425</v>
      </c>
      <c r="J136" s="14">
        <f t="shared" si="12"/>
        <v>0.87376241651079378</v>
      </c>
      <c r="N136" s="72">
        <f t="shared" ref="N136:N142" si="16">+(C136/C135)-1</f>
        <v>4.8681648437949976E-2</v>
      </c>
      <c r="O136" s="72">
        <f>AVERAGE(N$9:N136)</f>
        <v>8.9166581705380655E-3</v>
      </c>
      <c r="P136" s="71">
        <f t="shared" si="14"/>
        <v>0.34814806448975055</v>
      </c>
      <c r="Q136" s="62"/>
      <c r="R136" s="62"/>
      <c r="S136" s="62"/>
    </row>
    <row r="137" spans="1:19" s="2" customFormat="1" hidden="1" x14ac:dyDescent="0.25">
      <c r="A137" s="17">
        <f>A136+95-DAY(A136+95)</f>
        <v>31320</v>
      </c>
      <c r="B137" s="2" t="s">
        <v>6</v>
      </c>
      <c r="C137" s="11">
        <v>2.6167411299999999</v>
      </c>
      <c r="E137" s="48">
        <f t="shared" si="15"/>
        <v>3.3000000000000002E-2</v>
      </c>
      <c r="F137" s="48"/>
      <c r="G137" s="16"/>
      <c r="I137" s="13">
        <f t="shared" si="13"/>
        <v>2.4320652700000003</v>
      </c>
      <c r="J137" s="14">
        <f t="shared" si="12"/>
        <v>0.92942524658524417</v>
      </c>
      <c r="N137" s="72">
        <f t="shared" si="16"/>
        <v>-3.2598908007033134E-2</v>
      </c>
      <c r="O137" s="72">
        <f>AVERAGE(N$9:N137)</f>
        <v>8.5948320761382903E-3</v>
      </c>
      <c r="P137" s="71">
        <f t="shared" si="14"/>
        <v>0.29776841993794845</v>
      </c>
      <c r="Q137" s="62"/>
      <c r="R137" s="62"/>
      <c r="S137" s="62"/>
    </row>
    <row r="138" spans="1:19" s="2" customFormat="1" hidden="1" x14ac:dyDescent="0.25">
      <c r="A138" s="17">
        <f>DATE(85,12,31)</f>
        <v>31412</v>
      </c>
      <c r="B138" s="2" t="s">
        <v>5</v>
      </c>
      <c r="C138" s="11">
        <v>2.8166269100000001</v>
      </c>
      <c r="E138" s="48">
        <f t="shared" si="15"/>
        <v>3.4000000000000002E-2</v>
      </c>
      <c r="F138" s="48"/>
      <c r="G138" s="16"/>
      <c r="I138" s="13">
        <f t="shared" si="13"/>
        <v>2.4793631841666666</v>
      </c>
      <c r="J138" s="14">
        <f t="shared" si="12"/>
        <v>0.88025970900301687</v>
      </c>
      <c r="N138" s="72">
        <f t="shared" si="16"/>
        <v>7.6387296285590267E-2</v>
      </c>
      <c r="O138" s="72">
        <f>AVERAGE(N$9:N138)</f>
        <v>9.1163125700571505E-3</v>
      </c>
      <c r="P138" s="71">
        <f t="shared" si="14"/>
        <v>0.34331368282495989</v>
      </c>
      <c r="Q138" s="62"/>
      <c r="R138" s="62"/>
      <c r="S138" s="62"/>
    </row>
    <row r="139" spans="1:19" s="2" customFormat="1" hidden="1" x14ac:dyDescent="0.25">
      <c r="A139" s="17">
        <f t="shared" ref="A139:A170" si="17">A138+95-DAY(A138+95)</f>
        <v>31502</v>
      </c>
      <c r="B139" s="2" t="s">
        <v>5</v>
      </c>
      <c r="C139" s="11">
        <v>3.06152778</v>
      </c>
      <c r="E139" s="48">
        <f t="shared" si="15"/>
        <v>3.5000000000000003E-2</v>
      </c>
      <c r="F139" s="48"/>
      <c r="G139" s="16"/>
      <c r="I139" s="13">
        <f t="shared" si="13"/>
        <v>2.5236802008333332</v>
      </c>
      <c r="J139" s="14">
        <f t="shared" si="12"/>
        <v>0.82432052954728807</v>
      </c>
      <c r="N139" s="72">
        <f t="shared" si="16"/>
        <v>8.6948281694858798E-2</v>
      </c>
      <c r="O139" s="72">
        <f>AVERAGE(N$9:N139)</f>
        <v>9.7104497389487662E-3</v>
      </c>
      <c r="P139" s="71">
        <f t="shared" si="14"/>
        <v>0.45341288560767379</v>
      </c>
      <c r="Q139" s="62"/>
      <c r="R139" s="62"/>
      <c r="S139" s="62"/>
    </row>
    <row r="140" spans="1:19" s="2" customFormat="1" hidden="1" x14ac:dyDescent="0.25">
      <c r="A140" s="17">
        <f t="shared" si="17"/>
        <v>31593</v>
      </c>
      <c r="B140" s="2" t="s">
        <v>5</v>
      </c>
      <c r="C140" s="11">
        <v>3.1267615800000002</v>
      </c>
      <c r="E140" s="48">
        <f t="shared" si="15"/>
        <v>3.5000000000000003E-2</v>
      </c>
      <c r="F140" s="48"/>
      <c r="G140" s="16"/>
      <c r="I140" s="13">
        <f t="shared" si="13"/>
        <v>2.5771287125</v>
      </c>
      <c r="J140" s="14">
        <f t="shared" si="12"/>
        <v>0.82421657250246749</v>
      </c>
      <c r="N140" s="72">
        <f t="shared" si="16"/>
        <v>2.1307596954093233E-2</v>
      </c>
      <c r="O140" s="72">
        <f>AVERAGE(N$9:N140)</f>
        <v>9.7983069148210727E-3</v>
      </c>
      <c r="P140" s="71">
        <f t="shared" si="14"/>
        <v>0.53605772543241925</v>
      </c>
      <c r="Q140" s="62"/>
      <c r="R140" s="62"/>
      <c r="S140" s="62"/>
    </row>
    <row r="141" spans="1:19" s="2" customFormat="1" hidden="1" x14ac:dyDescent="0.25">
      <c r="A141" s="17">
        <f t="shared" si="17"/>
        <v>31685</v>
      </c>
      <c r="B141" s="2" t="s">
        <v>6</v>
      </c>
      <c r="C141" s="11">
        <v>2.9835634899999999</v>
      </c>
      <c r="E141" s="48">
        <f t="shared" si="15"/>
        <v>3.5999999999999997E-2</v>
      </c>
      <c r="F141" s="48"/>
      <c r="G141" s="16"/>
      <c r="I141" s="13">
        <f t="shared" si="13"/>
        <v>2.6262176091666665</v>
      </c>
      <c r="J141" s="14">
        <f t="shared" si="12"/>
        <v>0.88022849789151514</v>
      </c>
      <c r="N141" s="72">
        <f t="shared" si="16"/>
        <v>-4.5797572451942492E-2</v>
      </c>
      <c r="O141" s="72">
        <f>AVERAGE(N$9:N141)</f>
        <v>9.3802927842439026E-3</v>
      </c>
      <c r="P141" s="71">
        <f t="shared" si="14"/>
        <v>0.59667994502421751</v>
      </c>
      <c r="Q141" s="62"/>
      <c r="R141" s="62"/>
      <c r="S141" s="62"/>
    </row>
    <row r="142" spans="1:19" s="2" customFormat="1" hidden="1" x14ac:dyDescent="0.25">
      <c r="A142" s="17">
        <f t="shared" si="17"/>
        <v>31777</v>
      </c>
      <c r="B142" s="2" t="s">
        <v>5</v>
      </c>
      <c r="C142" s="11">
        <v>3.0484810599999999</v>
      </c>
      <c r="E142" s="48">
        <f t="shared" si="15"/>
        <v>3.6999999999999998E-2</v>
      </c>
      <c r="F142" s="48"/>
      <c r="G142" s="16"/>
      <c r="I142" s="13">
        <f t="shared" si="13"/>
        <v>2.6660133824999996</v>
      </c>
      <c r="J142" s="14">
        <f t="shared" si="12"/>
        <v>0.87453827989339705</v>
      </c>
      <c r="N142" s="72">
        <f t="shared" si="16"/>
        <v>2.1758400723693061E-2</v>
      </c>
      <c r="O142" s="72">
        <f>AVERAGE(N$9:N142)</f>
        <v>9.4726667240905386E-3</v>
      </c>
      <c r="P142" s="71">
        <f t="shared" si="14"/>
        <v>0.55890840816958365</v>
      </c>
      <c r="Q142" s="62"/>
      <c r="R142" s="62"/>
      <c r="S142" s="62"/>
    </row>
    <row r="143" spans="1:19" s="2" customFormat="1" hidden="1" x14ac:dyDescent="0.25">
      <c r="A143" s="17">
        <f t="shared" si="17"/>
        <v>31867</v>
      </c>
      <c r="B143" s="2" t="s">
        <v>5</v>
      </c>
      <c r="C143" s="11">
        <v>3.3530600700000002</v>
      </c>
      <c r="E143" s="48">
        <f t="shared" si="15"/>
        <v>3.6999999999999998E-2</v>
      </c>
      <c r="F143" s="48"/>
      <c r="G143" s="16"/>
      <c r="I143" s="13">
        <f t="shared" si="13"/>
        <v>2.7139350483333331</v>
      </c>
      <c r="J143" s="14">
        <f t="shared" si="12"/>
        <v>0.80939052437952086</v>
      </c>
      <c r="N143" s="72">
        <f t="shared" ref="N143:N206" si="18">+(C143/C142)-1</f>
        <v>9.9911727842586728E-2</v>
      </c>
      <c r="O143" s="72">
        <f>AVERAGE(N$9:N143)</f>
        <v>1.0142585695338657E-2</v>
      </c>
      <c r="P143" s="71">
        <f t="shared" si="14"/>
        <v>0.75970982931004993</v>
      </c>
      <c r="Q143" s="62"/>
      <c r="R143" s="62"/>
      <c r="S143" s="62"/>
    </row>
    <row r="144" spans="1:19" s="2" customFormat="1" hidden="1" x14ac:dyDescent="0.25">
      <c r="A144" s="17">
        <f t="shared" si="17"/>
        <v>31958</v>
      </c>
      <c r="B144" s="2" t="s">
        <v>6</v>
      </c>
      <c r="C144" s="11">
        <v>3.3430602999999999</v>
      </c>
      <c r="E144" s="48">
        <f t="shared" si="15"/>
        <v>3.7999999999999999E-2</v>
      </c>
      <c r="F144" s="48"/>
      <c r="G144" s="16"/>
      <c r="I144" s="13">
        <f t="shared" si="13"/>
        <v>2.7953072974999995</v>
      </c>
      <c r="J144" s="14">
        <f t="shared" si="12"/>
        <v>0.83615222181304949</v>
      </c>
      <c r="N144" s="72">
        <f t="shared" si="18"/>
        <v>-2.9822817937169566E-3</v>
      </c>
      <c r="O144" s="72">
        <f>AVERAGE(N$9:N144)</f>
        <v>1.0046079316742659E-2</v>
      </c>
      <c r="P144" s="71">
        <f t="shared" si="14"/>
        <v>0.77670298014466854</v>
      </c>
      <c r="Q144" s="62"/>
      <c r="R144" s="62"/>
      <c r="S144" s="62"/>
    </row>
    <row r="145" spans="1:19" s="2" customFormat="1" hidden="1" x14ac:dyDescent="0.25">
      <c r="A145" s="17">
        <f t="shared" si="17"/>
        <v>32050</v>
      </c>
      <c r="B145" s="2" t="s">
        <v>5</v>
      </c>
      <c r="C145" s="11">
        <v>3.4212742999999999</v>
      </c>
      <c r="E145" s="48">
        <f t="shared" si="15"/>
        <v>0.04</v>
      </c>
      <c r="F145" s="48"/>
      <c r="G145" s="16"/>
      <c r="I145" s="13">
        <f t="shared" si="13"/>
        <v>2.8814349050000003</v>
      </c>
      <c r="J145" s="14">
        <f t="shared" si="12"/>
        <v>0.8422110162286609</v>
      </c>
      <c r="N145" s="72">
        <f t="shared" si="18"/>
        <v>2.3395928574785119E-2</v>
      </c>
      <c r="O145" s="72">
        <f>AVERAGE(N$9:N145)</f>
        <v>1.0143523471910854E-2</v>
      </c>
      <c r="P145" s="71">
        <f t="shared" si="14"/>
        <v>0.66959340183521276</v>
      </c>
      <c r="Q145" s="62"/>
      <c r="R145" s="62"/>
      <c r="S145" s="62"/>
    </row>
    <row r="146" spans="1:19" s="2" customFormat="1" hidden="1" x14ac:dyDescent="0.25">
      <c r="A146" s="17">
        <f t="shared" si="17"/>
        <v>32142</v>
      </c>
      <c r="B146" s="2" t="s">
        <v>6</v>
      </c>
      <c r="C146" s="11">
        <v>2.9239873900000002</v>
      </c>
      <c r="E146" s="48">
        <f t="shared" si="15"/>
        <v>4.1000000000000002E-2</v>
      </c>
      <c r="F146" s="48"/>
      <c r="G146" s="16"/>
      <c r="H146" s="14"/>
      <c r="I146" s="13">
        <f t="shared" si="13"/>
        <v>2.9627524233333333</v>
      </c>
      <c r="J146" s="14">
        <f t="shared" si="12"/>
        <v>1.0132575925142184</v>
      </c>
      <c r="N146" s="72">
        <f t="shared" si="18"/>
        <v>-0.14535137097893602</v>
      </c>
      <c r="O146" s="72">
        <f>AVERAGE(N$9:N146)</f>
        <v>9.0167488744409482E-3</v>
      </c>
      <c r="P146" s="71">
        <f t="shared" si="14"/>
        <v>0.27974366553805852</v>
      </c>
      <c r="Q146" s="62"/>
      <c r="R146" s="62"/>
      <c r="S146" s="62"/>
    </row>
    <row r="147" spans="1:19" s="2" customFormat="1" hidden="1" x14ac:dyDescent="0.25">
      <c r="A147" s="17">
        <f t="shared" si="17"/>
        <v>32233</v>
      </c>
      <c r="B147" s="2" t="s">
        <v>5</v>
      </c>
      <c r="C147" s="11">
        <v>3.12502784</v>
      </c>
      <c r="E147" s="48">
        <f t="shared" si="15"/>
        <v>4.1000000000000002E-2</v>
      </c>
      <c r="F147" s="48"/>
      <c r="G147" s="16"/>
      <c r="H147" s="14"/>
      <c r="I147" s="13">
        <f t="shared" si="13"/>
        <v>2.9982794975000004</v>
      </c>
      <c r="J147" s="14">
        <f t="shared" si="12"/>
        <v>0.95944089173298386</v>
      </c>
      <c r="N147" s="72">
        <f t="shared" si="18"/>
        <v>6.8755580372047875E-2</v>
      </c>
      <c r="O147" s="72">
        <f>AVERAGE(N$9:N147)</f>
        <v>9.4465246406107827E-3</v>
      </c>
      <c r="P147" s="71">
        <f t="shared" si="14"/>
        <v>0.29125610804149793</v>
      </c>
      <c r="Q147" s="62"/>
      <c r="R147" s="62"/>
      <c r="S147" s="62"/>
    </row>
    <row r="148" spans="1:19" s="2" customFormat="1" hidden="1" x14ac:dyDescent="0.25">
      <c r="A148" s="17">
        <f t="shared" si="17"/>
        <v>32324</v>
      </c>
      <c r="B148" s="2" t="s">
        <v>5</v>
      </c>
      <c r="C148" s="11">
        <v>3.2565111299999998</v>
      </c>
      <c r="E148" s="48">
        <f t="shared" ref="E148:E151" si="19">ROUND((AVERAGEA(C136:C147)*0.055/4),3)+K148</f>
        <v>4.2000000000000003E-2</v>
      </c>
      <c r="F148" s="48"/>
      <c r="G148" s="16"/>
      <c r="H148" s="14"/>
      <c r="I148" s="13">
        <f t="shared" si="13"/>
        <v>3.0437525308333337</v>
      </c>
      <c r="J148" s="14">
        <f t="shared" ref="J148:J211" si="20">+I148/C148</f>
        <v>0.93466670597048873</v>
      </c>
      <c r="L148" s="13">
        <f>SUM(E145:E148)</f>
        <v>0.16400000000000001</v>
      </c>
      <c r="N148" s="72">
        <f t="shared" si="18"/>
        <v>4.2074277968672469E-2</v>
      </c>
      <c r="O148" s="72">
        <f>AVERAGE(N$9:N148)</f>
        <v>9.6795800215255089E-3</v>
      </c>
      <c r="P148" s="71">
        <f t="shared" si="14"/>
        <v>0.28325561621314255</v>
      </c>
      <c r="Q148" s="62"/>
      <c r="R148" s="62"/>
      <c r="S148" s="62"/>
    </row>
    <row r="149" spans="1:19" s="2" customFormat="1" hidden="1" x14ac:dyDescent="0.25">
      <c r="A149" s="17">
        <f t="shared" si="17"/>
        <v>32416</v>
      </c>
      <c r="B149" s="2" t="s">
        <v>6</v>
      </c>
      <c r="C149" s="11">
        <v>3.2508456190782402</v>
      </c>
      <c r="E149" s="48">
        <f t="shared" si="19"/>
        <v>4.2000000000000003E-2</v>
      </c>
      <c r="F149" s="48"/>
      <c r="G149" s="16"/>
      <c r="H149" s="14"/>
      <c r="I149" s="13">
        <f t="shared" si="13"/>
        <v>3.0897185816666668</v>
      </c>
      <c r="J149" s="14">
        <f t="shared" si="20"/>
        <v>0.95043534627852921</v>
      </c>
      <c r="N149" s="72">
        <f t="shared" si="18"/>
        <v>-1.7397486744532564E-3</v>
      </c>
      <c r="O149" s="72">
        <f>AVERAGE(N$9:N149)</f>
        <v>9.5985918747455174E-3</v>
      </c>
      <c r="P149" s="71">
        <f t="shared" si="14"/>
        <v>0.29721755212163781</v>
      </c>
      <c r="Q149" s="62"/>
      <c r="R149" s="62"/>
      <c r="S149" s="62"/>
    </row>
    <row r="150" spans="1:19" s="2" customFormat="1" hidden="1" x14ac:dyDescent="0.25">
      <c r="A150" s="17">
        <f t="shared" si="17"/>
        <v>32508</v>
      </c>
      <c r="B150" s="2" t="s">
        <v>5</v>
      </c>
      <c r="C150" s="11">
        <v>3.2676990780731598</v>
      </c>
      <c r="E150" s="48">
        <f t="shared" si="19"/>
        <v>4.2999999999999997E-2</v>
      </c>
      <c r="F150" s="48"/>
      <c r="G150" s="16"/>
      <c r="H150" s="14"/>
      <c r="I150" s="13">
        <f t="shared" si="13"/>
        <v>3.1425606224231868</v>
      </c>
      <c r="J150" s="14">
        <f t="shared" si="20"/>
        <v>0.96170441259733053</v>
      </c>
      <c r="N150" s="72">
        <f t="shared" si="18"/>
        <v>5.1843307772019287E-3</v>
      </c>
      <c r="O150" s="72">
        <f>AVERAGE(N$9:N150)</f>
        <v>9.567505528988168E-3</v>
      </c>
      <c r="P150" s="71">
        <f t="shared" si="14"/>
        <v>0.3211252696546163</v>
      </c>
      <c r="Q150" s="62"/>
      <c r="R150" s="62"/>
      <c r="S150" s="62"/>
    </row>
    <row r="151" spans="1:19" s="2" customFormat="1" hidden="1" x14ac:dyDescent="0.25">
      <c r="A151" s="17">
        <f t="shared" si="17"/>
        <v>32598</v>
      </c>
      <c r="B151" s="2" t="s">
        <v>5</v>
      </c>
      <c r="C151" s="11">
        <v>3.36859858</v>
      </c>
      <c r="E151" s="48">
        <f t="shared" si="19"/>
        <v>4.3999999999999997E-2</v>
      </c>
      <c r="F151" s="48"/>
      <c r="G151" s="16"/>
      <c r="I151" s="13">
        <f t="shared" si="13"/>
        <v>3.1801499697626165</v>
      </c>
      <c r="J151" s="14">
        <f t="shared" si="20"/>
        <v>0.94405726721009797</v>
      </c>
      <c r="K151" s="18"/>
      <c r="M151" s="19"/>
      <c r="N151" s="72">
        <f t="shared" si="18"/>
        <v>3.0877843863865495E-2</v>
      </c>
      <c r="O151" s="72">
        <f>AVERAGE(N$9:N151)</f>
        <v>9.7165288739873099E-3</v>
      </c>
      <c r="P151" s="71">
        <f t="shared" si="14"/>
        <v>0.41740654230971663</v>
      </c>
      <c r="Q151" s="62"/>
      <c r="R151" s="62"/>
      <c r="S151" s="62"/>
    </row>
    <row r="152" spans="1:19" s="2" customFormat="1" hidden="1" x14ac:dyDescent="0.25">
      <c r="A152" s="17">
        <f t="shared" si="17"/>
        <v>32689</v>
      </c>
      <c r="B152" s="2" t="s">
        <v>5</v>
      </c>
      <c r="C152" s="11">
        <v>3.5177356</v>
      </c>
      <c r="E152" s="48">
        <f t="shared" ref="E152:E166" si="21">ROUND((AVERAGEA(C140:C151)*0.055/4),3)</f>
        <v>4.3999999999999997E-2</v>
      </c>
      <c r="F152" s="48"/>
      <c r="G152" s="16"/>
      <c r="I152" s="13">
        <f t="shared" si="13"/>
        <v>3.2057392030959497</v>
      </c>
      <c r="J152" s="14">
        <f t="shared" si="20"/>
        <v>0.91130760455559812</v>
      </c>
      <c r="K152" s="12">
        <f t="shared" ref="K152:K183" si="22">+E152*4/C152</f>
        <v>5.0032185477498645E-2</v>
      </c>
      <c r="L152" s="13">
        <f>SUM(E149:E152)</f>
        <v>0.17299999999999999</v>
      </c>
      <c r="M152" s="19"/>
      <c r="N152" s="72">
        <f t="shared" si="18"/>
        <v>4.4272719487995493E-2</v>
      </c>
      <c r="O152" s="72">
        <f>AVERAGE(N$9:N152)</f>
        <v>9.9565024199179224E-3</v>
      </c>
      <c r="P152" s="71">
        <f t="shared" si="14"/>
        <v>0.52313981975052148</v>
      </c>
      <c r="Q152" s="62"/>
      <c r="R152" s="62"/>
      <c r="S152" s="62"/>
    </row>
    <row r="153" spans="1:19" s="2" customFormat="1" hidden="1" x14ac:dyDescent="0.25">
      <c r="A153" s="17">
        <f t="shared" si="17"/>
        <v>32781</v>
      </c>
      <c r="B153" s="2" t="s">
        <v>5</v>
      </c>
      <c r="C153" s="11">
        <v>3.6202241499999999</v>
      </c>
      <c r="E153" s="48">
        <f t="shared" si="21"/>
        <v>4.4999999999999998E-2</v>
      </c>
      <c r="F153" s="48"/>
      <c r="G153" s="16"/>
      <c r="I153" s="13">
        <f t="shared" si="13"/>
        <v>3.2383203714292836</v>
      </c>
      <c r="J153" s="14">
        <f t="shared" si="20"/>
        <v>0.89450825066433626</v>
      </c>
      <c r="K153" s="12">
        <f t="shared" si="22"/>
        <v>4.9720678207176759E-2</v>
      </c>
      <c r="M153" s="19"/>
      <c r="N153" s="72">
        <f t="shared" si="18"/>
        <v>2.9134807630226689E-2</v>
      </c>
      <c r="O153" s="72">
        <f>AVERAGE(N$9:N153)</f>
        <v>1.0088766593782121E-2</v>
      </c>
      <c r="P153" s="71">
        <f t="shared" si="14"/>
        <v>0.48038328577698852</v>
      </c>
      <c r="Q153" s="62"/>
      <c r="R153" s="62"/>
      <c r="S153" s="62"/>
    </row>
    <row r="154" spans="1:19" s="2" customFormat="1" hidden="1" x14ac:dyDescent="0.25">
      <c r="A154" s="17">
        <f t="shared" si="17"/>
        <v>32873</v>
      </c>
      <c r="B154" s="2" t="s">
        <v>6</v>
      </c>
      <c r="C154" s="11">
        <v>3.5636218400000002</v>
      </c>
      <c r="E154" s="48">
        <f t="shared" si="21"/>
        <v>4.4999999999999998E-2</v>
      </c>
      <c r="F154" s="48"/>
      <c r="G154" s="16"/>
      <c r="I154" s="13">
        <f t="shared" si="13"/>
        <v>3.2913754264292834</v>
      </c>
      <c r="J154" s="14">
        <f t="shared" si="20"/>
        <v>0.92360401136987169</v>
      </c>
      <c r="K154" s="12">
        <f t="shared" si="22"/>
        <v>5.0510409937323759E-2</v>
      </c>
      <c r="M154" s="19"/>
      <c r="N154" s="72">
        <f t="shared" si="18"/>
        <v>-1.563502911829362E-2</v>
      </c>
      <c r="O154" s="72">
        <f>AVERAGE(N$9:N154)</f>
        <v>9.9125762121925615E-3</v>
      </c>
      <c r="P154" s="71">
        <f t="shared" si="14"/>
        <v>0.4267827778973341</v>
      </c>
      <c r="Q154" s="62"/>
      <c r="R154" s="62"/>
      <c r="S154" s="62"/>
    </row>
    <row r="155" spans="1:19" s="2" customFormat="1" hidden="1" x14ac:dyDescent="0.25">
      <c r="A155" s="17">
        <f t="shared" si="17"/>
        <v>32963</v>
      </c>
      <c r="B155" s="2" t="s">
        <v>6</v>
      </c>
      <c r="C155" s="11">
        <v>3.4055543500000001</v>
      </c>
      <c r="E155" s="48">
        <f t="shared" si="21"/>
        <v>4.5999999999999999E-2</v>
      </c>
      <c r="F155" s="48"/>
      <c r="G155" s="16"/>
      <c r="I155" s="13">
        <f t="shared" si="13"/>
        <v>3.3343038247626171</v>
      </c>
      <c r="J155" s="14">
        <f t="shared" si="20"/>
        <v>0.97907814178993124</v>
      </c>
      <c r="K155" s="12">
        <f t="shared" si="22"/>
        <v>5.402938291089085E-2</v>
      </c>
      <c r="M155" s="19"/>
      <c r="N155" s="72">
        <f t="shared" si="18"/>
        <v>-4.4355853987021243E-2</v>
      </c>
      <c r="O155" s="72">
        <f>AVERAGE(N$9:N155)</f>
        <v>9.5434032176400872E-3</v>
      </c>
      <c r="P155" s="71">
        <f t="shared" si="14"/>
        <v>0.32031420658210119</v>
      </c>
      <c r="Q155" s="62"/>
      <c r="R155" s="62"/>
      <c r="S155" s="62"/>
    </row>
    <row r="156" spans="1:19" s="2" customFormat="1" hidden="1" x14ac:dyDescent="0.25">
      <c r="A156" s="17">
        <f t="shared" si="17"/>
        <v>33054</v>
      </c>
      <c r="B156" s="2" t="s">
        <v>5</v>
      </c>
      <c r="C156" s="11">
        <v>3.4508557799999999</v>
      </c>
      <c r="E156" s="48">
        <f t="shared" si="21"/>
        <v>4.5999999999999999E-2</v>
      </c>
      <c r="F156" s="48"/>
      <c r="G156" s="16"/>
      <c r="I156" s="13">
        <f t="shared" si="13"/>
        <v>3.3386783480959505</v>
      </c>
      <c r="J156" s="14">
        <f t="shared" si="20"/>
        <v>0.96749286581195537</v>
      </c>
      <c r="K156" s="12">
        <f t="shared" si="22"/>
        <v>5.3320107164837822E-2</v>
      </c>
      <c r="L156" s="13">
        <f>SUM(E153:E156)</f>
        <v>0.182</v>
      </c>
      <c r="M156" s="19"/>
      <c r="N156" s="72">
        <f t="shared" si="18"/>
        <v>1.3302219064570187E-2</v>
      </c>
      <c r="O156" s="72">
        <f>AVERAGE(N$9:N156)</f>
        <v>9.5688006220112365E-3</v>
      </c>
      <c r="P156" s="71">
        <f t="shared" ref="P156:P219" si="23">+C156/C136-1</f>
        <v>0.27577069493390871</v>
      </c>
      <c r="Q156" s="62"/>
      <c r="R156" s="62"/>
      <c r="S156" s="62"/>
    </row>
    <row r="157" spans="1:19" s="2" customFormat="1" hidden="1" x14ac:dyDescent="0.25">
      <c r="A157" s="17">
        <f t="shared" si="17"/>
        <v>33146</v>
      </c>
      <c r="B157" s="2" t="s">
        <v>6</v>
      </c>
      <c r="C157" s="11">
        <v>2.9766161336936854</v>
      </c>
      <c r="E157" s="48">
        <f t="shared" si="21"/>
        <v>4.5999999999999999E-2</v>
      </c>
      <c r="F157" s="48"/>
      <c r="G157" s="16"/>
      <c r="I157" s="13">
        <f t="shared" ref="I157:I170" si="24">AVERAGEA(C145:C156)</f>
        <v>3.3476613047626169</v>
      </c>
      <c r="J157" s="14">
        <f t="shared" si="20"/>
        <v>1.1246533494423083</v>
      </c>
      <c r="K157" s="12">
        <f t="shared" si="22"/>
        <v>6.1815159139003338E-2</v>
      </c>
      <c r="M157" s="19"/>
      <c r="N157" s="72">
        <f t="shared" si="18"/>
        <v>-0.13742667805906239</v>
      </c>
      <c r="O157" s="72">
        <f>AVERAGE(N$9:N157)</f>
        <v>8.5822537852255059E-3</v>
      </c>
      <c r="P157" s="71">
        <f t="shared" si="23"/>
        <v>0.13752793486824033</v>
      </c>
      <c r="Q157" s="62"/>
      <c r="R157" s="62"/>
      <c r="S157" s="62"/>
    </row>
    <row r="158" spans="1:19" s="2" customFormat="1" hidden="1" x14ac:dyDescent="0.25">
      <c r="A158" s="17">
        <f t="shared" si="17"/>
        <v>33238</v>
      </c>
      <c r="B158" s="2" t="s">
        <v>5</v>
      </c>
      <c r="C158" s="11">
        <v>3.169054735170727</v>
      </c>
      <c r="E158" s="48">
        <f t="shared" si="21"/>
        <v>4.5999999999999999E-2</v>
      </c>
      <c r="F158" s="48"/>
      <c r="G158" s="16"/>
      <c r="I158" s="13">
        <f t="shared" si="24"/>
        <v>3.3106064575704237</v>
      </c>
      <c r="J158" s="14">
        <f t="shared" si="20"/>
        <v>1.0446668594356325</v>
      </c>
      <c r="K158" s="12">
        <f t="shared" si="22"/>
        <v>5.8061477436137543E-2</v>
      </c>
      <c r="M158" s="19"/>
      <c r="N158" s="72">
        <f t="shared" si="18"/>
        <v>6.4650123776035739E-2</v>
      </c>
      <c r="O158" s="72">
        <f>AVERAGE(N$9:N158)</f>
        <v>8.9560395851642407E-3</v>
      </c>
      <c r="P158" s="71">
        <f t="shared" si="23"/>
        <v>0.12512407089468836</v>
      </c>
      <c r="Q158" s="62"/>
      <c r="R158" s="62"/>
      <c r="S158" s="62"/>
    </row>
    <row r="159" spans="1:19" s="2" customFormat="1" hidden="1" x14ac:dyDescent="0.25">
      <c r="A159" s="17">
        <f t="shared" si="17"/>
        <v>33328</v>
      </c>
      <c r="B159" s="2" t="s">
        <v>5</v>
      </c>
      <c r="C159" s="11">
        <v>3.5056649700000002</v>
      </c>
      <c r="E159" s="48">
        <f t="shared" si="21"/>
        <v>4.5999999999999999E-2</v>
      </c>
      <c r="F159" s="48"/>
      <c r="G159" s="16"/>
      <c r="I159" s="13">
        <f t="shared" si="24"/>
        <v>3.33102873633465</v>
      </c>
      <c r="J159" s="14">
        <f t="shared" si="20"/>
        <v>0.95018456265507023</v>
      </c>
      <c r="K159" s="12">
        <f t="shared" si="22"/>
        <v>5.248647591101667E-2</v>
      </c>
      <c r="M159" s="19"/>
      <c r="N159" s="72">
        <f t="shared" si="18"/>
        <v>0.1062178671430043</v>
      </c>
      <c r="O159" s="72">
        <f>AVERAGE(N$9:N159)</f>
        <v>9.6001576484611943E-3</v>
      </c>
      <c r="P159" s="71">
        <f t="shared" si="23"/>
        <v>0.14507044257491608</v>
      </c>
      <c r="Q159" s="62"/>
      <c r="R159" s="62"/>
      <c r="S159" s="62"/>
    </row>
    <row r="160" spans="1:19" s="2" customFormat="1" hidden="1" x14ac:dyDescent="0.25">
      <c r="A160" s="17">
        <f t="shared" si="17"/>
        <v>33419</v>
      </c>
      <c r="B160" s="2" t="s">
        <v>5</v>
      </c>
      <c r="C160" s="11">
        <v>3.5181080100000002</v>
      </c>
      <c r="E160" s="48">
        <f t="shared" si="21"/>
        <v>4.5999999999999999E-2</v>
      </c>
      <c r="F160" s="48"/>
      <c r="G160" s="16"/>
      <c r="I160" s="13">
        <f t="shared" si="24"/>
        <v>3.3627484971679844</v>
      </c>
      <c r="J160" s="14">
        <f t="shared" si="20"/>
        <v>0.95584003891000047</v>
      </c>
      <c r="K160" s="12">
        <f t="shared" si="22"/>
        <v>5.2300838825013789E-2</v>
      </c>
      <c r="L160" s="13">
        <f>SUM(E157:E160)</f>
        <v>0.184</v>
      </c>
      <c r="M160" s="20">
        <f>+(L160/L156)-1</f>
        <v>1.098901098901095E-2</v>
      </c>
      <c r="N160" s="72">
        <f t="shared" si="18"/>
        <v>3.5494093435859408E-3</v>
      </c>
      <c r="O160" s="72">
        <f>AVERAGE(N$9:N160)</f>
        <v>9.5603500938238571E-3</v>
      </c>
      <c r="P160" s="71">
        <f t="shared" si="23"/>
        <v>0.12516030403571743</v>
      </c>
      <c r="Q160" s="62"/>
      <c r="R160" s="62"/>
      <c r="S160" s="62"/>
    </row>
    <row r="161" spans="1:19" s="2" customFormat="1" hidden="1" x14ac:dyDescent="0.25">
      <c r="A161" s="17">
        <f t="shared" si="17"/>
        <v>33511</v>
      </c>
      <c r="B161" s="2" t="s">
        <v>5</v>
      </c>
      <c r="C161" s="11">
        <v>3.618685078018208</v>
      </c>
      <c r="E161" s="48">
        <f t="shared" si="21"/>
        <v>4.7E-2</v>
      </c>
      <c r="F161" s="48"/>
      <c r="G161" s="16"/>
      <c r="H161" s="21"/>
      <c r="I161" s="13">
        <f t="shared" si="24"/>
        <v>3.384548237167984</v>
      </c>
      <c r="J161" s="14">
        <f t="shared" si="20"/>
        <v>0.93529781238149345</v>
      </c>
      <c r="K161" s="12">
        <f t="shared" si="22"/>
        <v>5.1952572812155068E-2</v>
      </c>
      <c r="M161" s="19"/>
      <c r="N161" s="72">
        <f t="shared" si="18"/>
        <v>2.8588396869090982E-2</v>
      </c>
      <c r="O161" s="72">
        <f>AVERAGE(N$9:N161)</f>
        <v>9.6847164126164526E-3</v>
      </c>
      <c r="P161" s="71">
        <f t="shared" si="23"/>
        <v>0.21287349511647502</v>
      </c>
      <c r="Q161" s="62"/>
      <c r="R161" s="62"/>
      <c r="S161" s="62"/>
    </row>
    <row r="162" spans="1:19" s="2" customFormat="1" hidden="1" x14ac:dyDescent="0.25">
      <c r="A162" s="17">
        <f t="shared" si="17"/>
        <v>33603</v>
      </c>
      <c r="B162" s="2" t="s">
        <v>5</v>
      </c>
      <c r="C162" s="11">
        <v>3.7670412695275832</v>
      </c>
      <c r="E162" s="48">
        <f t="shared" si="21"/>
        <v>4.7E-2</v>
      </c>
      <c r="F162" s="48"/>
      <c r="G162" s="16"/>
      <c r="H162" s="21">
        <v>5.5E-2</v>
      </c>
      <c r="I162" s="13">
        <f t="shared" si="24"/>
        <v>3.4152015254129817</v>
      </c>
      <c r="J162" s="14">
        <f t="shared" si="20"/>
        <v>0.90660050715114016</v>
      </c>
      <c r="K162" s="12">
        <f t="shared" si="22"/>
        <v>4.9906541115111461E-2</v>
      </c>
      <c r="M162" s="19"/>
      <c r="N162" s="72">
        <f t="shared" si="18"/>
        <v>4.0997265114493864E-2</v>
      </c>
      <c r="O162" s="72">
        <f>AVERAGE(N$9:N162)</f>
        <v>9.8880446509403332E-3</v>
      </c>
      <c r="P162" s="71">
        <f t="shared" si="23"/>
        <v>0.23571089843923243</v>
      </c>
      <c r="Q162" s="62"/>
      <c r="R162" s="62"/>
      <c r="S162" s="62"/>
    </row>
    <row r="163" spans="1:19" s="2" customFormat="1" hidden="1" x14ac:dyDescent="0.25">
      <c r="A163" s="17">
        <f t="shared" si="17"/>
        <v>33694</v>
      </c>
      <c r="B163" s="2" t="s">
        <v>6</v>
      </c>
      <c r="C163" s="11">
        <v>3.7627187700000002</v>
      </c>
      <c r="E163" s="48">
        <f t="shared" si="21"/>
        <v>4.8000000000000001E-2</v>
      </c>
      <c r="F163" s="48"/>
      <c r="G163" s="16"/>
      <c r="H163" s="21">
        <v>5.5E-2</v>
      </c>
      <c r="I163" s="13">
        <f t="shared" si="24"/>
        <v>3.4568133747008507</v>
      </c>
      <c r="J163" s="14">
        <f t="shared" si="20"/>
        <v>0.91870096757213948</v>
      </c>
      <c r="K163" s="12">
        <f t="shared" si="22"/>
        <v>5.1026933378813213E-2</v>
      </c>
      <c r="M163" s="19"/>
      <c r="N163" s="72">
        <f t="shared" si="18"/>
        <v>-1.1474521297519802E-3</v>
      </c>
      <c r="O163" s="72">
        <f>AVERAGE(N$9:N163)</f>
        <v>9.8168478975165108E-3</v>
      </c>
      <c r="P163" s="71">
        <f t="shared" si="23"/>
        <v>0.1221745782800725</v>
      </c>
      <c r="Q163" s="62"/>
      <c r="R163" s="62"/>
      <c r="S163" s="62"/>
    </row>
    <row r="164" spans="1:19" s="2" customFormat="1" hidden="1" x14ac:dyDescent="0.25">
      <c r="A164" s="17">
        <f t="shared" si="17"/>
        <v>33785</v>
      </c>
      <c r="B164" s="2" t="s">
        <v>6</v>
      </c>
      <c r="C164" s="11">
        <v>3.7608677357496694</v>
      </c>
      <c r="E164" s="48">
        <f t="shared" si="21"/>
        <v>4.8000000000000001E-2</v>
      </c>
      <c r="F164" s="48"/>
      <c r="G164" s="16"/>
      <c r="H164" s="21">
        <v>5.5E-2</v>
      </c>
      <c r="I164" s="13">
        <f t="shared" si="24"/>
        <v>3.4896567238675167</v>
      </c>
      <c r="J164" s="14">
        <f t="shared" si="20"/>
        <v>0.92788605424644344</v>
      </c>
      <c r="K164" s="12">
        <f t="shared" si="22"/>
        <v>5.1052047955557213E-2</v>
      </c>
      <c r="L164" s="13">
        <f>SUM(E161:E164)</f>
        <v>0.19</v>
      </c>
      <c r="M164" s="20">
        <f>+(L164/L160)-1</f>
        <v>3.2608695652173836E-2</v>
      </c>
      <c r="N164" s="72">
        <f t="shared" si="18"/>
        <v>-4.9194063215385331E-4</v>
      </c>
      <c r="O164" s="72">
        <f>AVERAGE(N$9:N164)</f>
        <v>9.7507659197622141E-3</v>
      </c>
      <c r="P164" s="71">
        <f t="shared" si="23"/>
        <v>0.12497753502970599</v>
      </c>
      <c r="Q164" s="62"/>
      <c r="R164" s="62"/>
      <c r="S164" s="62"/>
    </row>
    <row r="165" spans="1:19" s="2" customFormat="1" hidden="1" x14ac:dyDescent="0.25">
      <c r="A165" s="17">
        <f t="shared" si="17"/>
        <v>33877</v>
      </c>
      <c r="B165" s="2" t="s">
        <v>5</v>
      </c>
      <c r="C165" s="11">
        <v>3.78266086</v>
      </c>
      <c r="E165" s="48">
        <f t="shared" si="21"/>
        <v>4.8000000000000001E-2</v>
      </c>
      <c r="F165" s="48"/>
      <c r="G165" s="16"/>
      <c r="H165" s="21">
        <v>5.5E-2</v>
      </c>
      <c r="I165" s="13">
        <f t="shared" si="24"/>
        <v>3.5099177351799891</v>
      </c>
      <c r="J165" s="14">
        <f t="shared" si="20"/>
        <v>0.927896490086079</v>
      </c>
      <c r="K165" s="12">
        <f t="shared" si="22"/>
        <v>5.0757920708757384E-2</v>
      </c>
      <c r="M165" s="19"/>
      <c r="N165" s="72">
        <f t="shared" si="18"/>
        <v>5.7947063767151974E-3</v>
      </c>
      <c r="O165" s="72">
        <f>AVERAGE(N$9:N165)</f>
        <v>9.7255680882778386E-3</v>
      </c>
      <c r="P165" s="71">
        <f t="shared" si="23"/>
        <v>0.10562922709821887</v>
      </c>
      <c r="Q165" s="62"/>
      <c r="R165" s="62"/>
      <c r="S165" s="62"/>
    </row>
    <row r="166" spans="1:19" s="2" customFormat="1" hidden="1" x14ac:dyDescent="0.25">
      <c r="A166" s="17">
        <f t="shared" si="17"/>
        <v>33969</v>
      </c>
      <c r="B166" s="2" t="s">
        <v>5</v>
      </c>
      <c r="C166" s="11">
        <v>3.9154650628675971</v>
      </c>
      <c r="E166" s="48">
        <f t="shared" si="21"/>
        <v>4.8000000000000001E-2</v>
      </c>
      <c r="F166" s="48"/>
      <c r="G166" s="16"/>
      <c r="H166" s="21">
        <v>5.5E-2</v>
      </c>
      <c r="I166" s="13">
        <f t="shared" si="24"/>
        <v>3.5234541276799889</v>
      </c>
      <c r="J166" s="14">
        <f t="shared" si="20"/>
        <v>0.89988138601841883</v>
      </c>
      <c r="K166" s="12">
        <f t="shared" si="22"/>
        <v>4.9036320569128919E-2</v>
      </c>
      <c r="M166" s="19"/>
      <c r="N166" s="72">
        <f t="shared" si="18"/>
        <v>3.5108672911162708E-2</v>
      </c>
      <c r="O166" s="72">
        <f>AVERAGE(N$9:N166)</f>
        <v>9.8862206504479952E-3</v>
      </c>
      <c r="P166" s="71">
        <f t="shared" si="23"/>
        <v>0.33908411378873859</v>
      </c>
      <c r="Q166" s="62"/>
      <c r="R166" s="62"/>
      <c r="S166" s="62"/>
    </row>
    <row r="167" spans="1:19" s="2" customFormat="1" hidden="1" x14ac:dyDescent="0.25">
      <c r="A167" s="17">
        <f t="shared" si="17"/>
        <v>34059</v>
      </c>
      <c r="B167" s="2" t="s">
        <v>5</v>
      </c>
      <c r="C167" s="11">
        <v>4.0930554900000002</v>
      </c>
      <c r="D167" s="2" t="s">
        <v>25</v>
      </c>
      <c r="E167" s="48">
        <v>4.8000000000000001E-2</v>
      </c>
      <c r="F167" s="48"/>
      <c r="G167" s="16"/>
      <c r="H167" s="21">
        <v>5.5E-2</v>
      </c>
      <c r="I167" s="13">
        <f t="shared" si="24"/>
        <v>3.5527743962522891</v>
      </c>
      <c r="J167" s="14">
        <f t="shared" si="20"/>
        <v>0.86800054505302804</v>
      </c>
      <c r="K167" s="12">
        <f t="shared" si="22"/>
        <v>4.690872148425234E-2</v>
      </c>
      <c r="M167" s="19"/>
      <c r="N167" s="72">
        <f t="shared" si="18"/>
        <v>4.5356151639963871E-2</v>
      </c>
      <c r="O167" s="72">
        <f>AVERAGE(N$9:N167)</f>
        <v>1.0109301977426082E-2</v>
      </c>
      <c r="P167" s="71">
        <f t="shared" si="23"/>
        <v>0.30976608835587216</v>
      </c>
      <c r="Q167" s="62"/>
      <c r="R167" s="62"/>
      <c r="S167" s="62"/>
    </row>
    <row r="168" spans="1:19" s="2" customFormat="1" hidden="1" x14ac:dyDescent="0.25">
      <c r="A168" s="17">
        <f t="shared" si="17"/>
        <v>34150</v>
      </c>
      <c r="B168" s="2" t="s">
        <v>5</v>
      </c>
      <c r="C168" s="11">
        <v>4.1637691099999996</v>
      </c>
      <c r="E168" s="48">
        <v>5.1000000000000004E-2</v>
      </c>
      <c r="F168" s="48"/>
      <c r="G168" s="16"/>
      <c r="H168" s="21">
        <v>5.5E-2</v>
      </c>
      <c r="I168" s="13">
        <f t="shared" si="24"/>
        <v>3.6100661579189555</v>
      </c>
      <c r="J168" s="14">
        <f t="shared" si="20"/>
        <v>0.86701881457566121</v>
      </c>
      <c r="K168" s="12">
        <f t="shared" si="22"/>
        <v>4.8994071143392492E-2</v>
      </c>
      <c r="L168" s="13">
        <f>SUM(E165:E168)</f>
        <v>0.19500000000000001</v>
      </c>
      <c r="M168" s="20">
        <f>+(L168/L164)-1</f>
        <v>2.6315789473684292E-2</v>
      </c>
      <c r="N168" s="72">
        <f t="shared" si="18"/>
        <v>1.7276487008975216E-2</v>
      </c>
      <c r="O168" s="72">
        <f>AVERAGE(N$9:N168)</f>
        <v>1.0154096883873264E-2</v>
      </c>
      <c r="P168" s="71">
        <f t="shared" si="23"/>
        <v>0.27859815114465758</v>
      </c>
      <c r="Q168" s="62"/>
      <c r="R168" s="62"/>
      <c r="S168" s="62"/>
    </row>
    <row r="169" spans="1:19" s="2" customFormat="1" hidden="1" x14ac:dyDescent="0.25">
      <c r="A169" s="17">
        <f t="shared" si="17"/>
        <v>34242</v>
      </c>
      <c r="B169" s="2" t="s">
        <v>5</v>
      </c>
      <c r="C169" s="11">
        <v>4.2881826399999996</v>
      </c>
      <c r="E169" s="48">
        <f t="shared" ref="E169:E176" si="25">ROUND((AVERAGEA(C157:C168)*0.055/4),3)</f>
        <v>0.05</v>
      </c>
      <c r="F169" s="48"/>
      <c r="G169" s="16"/>
      <c r="H169" s="21">
        <v>5.5E-2</v>
      </c>
      <c r="I169" s="13">
        <f t="shared" si="24"/>
        <v>3.6694756020856221</v>
      </c>
      <c r="J169" s="14">
        <f t="shared" si="20"/>
        <v>0.85571812353720611</v>
      </c>
      <c r="K169" s="12">
        <f t="shared" si="22"/>
        <v>4.6639804502356746E-2</v>
      </c>
      <c r="M169" s="19"/>
      <c r="N169" s="72">
        <f t="shared" si="18"/>
        <v>2.9880026176571484E-2</v>
      </c>
      <c r="O169" s="72">
        <f>AVERAGE(N$9:N169)</f>
        <v>1.0276618183827912E-2</v>
      </c>
      <c r="P169" s="71">
        <f t="shared" si="23"/>
        <v>0.31909759566370632</v>
      </c>
      <c r="Q169" s="62"/>
      <c r="R169" s="62"/>
      <c r="S169" s="62"/>
    </row>
    <row r="170" spans="1:19" s="2" customFormat="1" hidden="1" x14ac:dyDescent="0.25">
      <c r="A170" s="17">
        <f t="shared" si="17"/>
        <v>34334</v>
      </c>
      <c r="B170" s="2" t="s">
        <v>5</v>
      </c>
      <c r="C170" s="11">
        <v>4.3859369800000003</v>
      </c>
      <c r="E170" s="48">
        <f t="shared" si="25"/>
        <v>5.1999999999999998E-2</v>
      </c>
      <c r="F170" s="48"/>
      <c r="G170" s="16"/>
      <c r="H170" s="21">
        <v>5.5E-2</v>
      </c>
      <c r="I170" s="13">
        <f t="shared" si="24"/>
        <v>3.7787728109444818</v>
      </c>
      <c r="J170" s="14">
        <f t="shared" si="20"/>
        <v>0.86156568782811871</v>
      </c>
      <c r="K170" s="12">
        <f t="shared" si="22"/>
        <v>4.7424302024512893E-2</v>
      </c>
      <c r="M170" s="19"/>
      <c r="N170" s="72">
        <f t="shared" si="18"/>
        <v>2.2796216534284763E-2</v>
      </c>
      <c r="O170" s="72">
        <f>AVERAGE(N$9:N170)</f>
        <v>1.0353899655127029E-2</v>
      </c>
      <c r="P170" s="71">
        <f t="shared" si="23"/>
        <v>0.34220957169233079</v>
      </c>
      <c r="Q170" s="62"/>
      <c r="R170" s="62"/>
      <c r="S170" s="62"/>
    </row>
    <row r="171" spans="1:19" s="2" customFormat="1" hidden="1" x14ac:dyDescent="0.25">
      <c r="A171" s="17">
        <f t="shared" ref="A171:A234" si="26">A170+95-DAY(A170+95)</f>
        <v>34424</v>
      </c>
      <c r="B171" s="2" t="s">
        <v>6</v>
      </c>
      <c r="C171" s="11">
        <v>4.20732397</v>
      </c>
      <c r="E171" s="48">
        <f t="shared" si="25"/>
        <v>5.2999999999999999E-2</v>
      </c>
      <c r="F171" s="48"/>
      <c r="G171" s="16"/>
      <c r="H171" s="21">
        <v>5.5E-2</v>
      </c>
      <c r="I171" s="13">
        <f t="shared" ref="I171:I176" si="27">AVERAGEA(C159:C170)</f>
        <v>3.8801796646802544</v>
      </c>
      <c r="J171" s="14">
        <f t="shared" si="20"/>
        <v>0.92224408967495186</v>
      </c>
      <c r="K171" s="12">
        <f t="shared" si="22"/>
        <v>5.0388323198225213E-2</v>
      </c>
      <c r="M171" s="19"/>
      <c r="N171" s="72">
        <f t="shared" si="18"/>
        <v>-4.0724025633400718E-2</v>
      </c>
      <c r="O171" s="72">
        <f>AVERAGE(N$9:N171)</f>
        <v>1.0040538150289435E-2</v>
      </c>
      <c r="P171" s="71">
        <f t="shared" si="23"/>
        <v>0.24898347787108555</v>
      </c>
      <c r="Q171" s="62"/>
      <c r="R171" s="62"/>
      <c r="S171" s="62"/>
    </row>
    <row r="172" spans="1:19" s="2" customFormat="1" hidden="1" x14ac:dyDescent="0.25">
      <c r="A172" s="17">
        <f t="shared" si="26"/>
        <v>34515</v>
      </c>
      <c r="B172" s="2" t="s">
        <v>6</v>
      </c>
      <c r="C172" s="11">
        <v>4.1310772</v>
      </c>
      <c r="E172" s="48">
        <f t="shared" si="25"/>
        <v>5.3999999999999999E-2</v>
      </c>
      <c r="F172" s="48"/>
      <c r="G172" s="16"/>
      <c r="H172" s="21">
        <v>5.5E-2</v>
      </c>
      <c r="I172" s="13">
        <f t="shared" si="27"/>
        <v>3.938651248013588</v>
      </c>
      <c r="J172" s="14">
        <f t="shared" si="20"/>
        <v>0.9534199089800568</v>
      </c>
      <c r="K172" s="12">
        <f t="shared" si="22"/>
        <v>5.2286604568900337E-2</v>
      </c>
      <c r="L172" s="13">
        <f>SUM(E169:E172)</f>
        <v>0.20899999999999999</v>
      </c>
      <c r="M172" s="20">
        <f>+(L172/L168)-1</f>
        <v>7.1794871794871762E-2</v>
      </c>
      <c r="N172" s="72">
        <f t="shared" si="18"/>
        <v>-1.8122390988588366E-2</v>
      </c>
      <c r="O172" s="72">
        <f>AVERAGE(N$9:N172)</f>
        <v>9.8688129726133503E-3</v>
      </c>
      <c r="P172" s="71">
        <f t="shared" si="23"/>
        <v>0.17435693575151023</v>
      </c>
      <c r="Q172" s="62"/>
      <c r="R172" s="62"/>
      <c r="S172" s="62"/>
    </row>
    <row r="173" spans="1:19" s="2" customFormat="1" hidden="1" x14ac:dyDescent="0.25">
      <c r="A173" s="17">
        <f t="shared" si="26"/>
        <v>34607</v>
      </c>
      <c r="B173" s="2" t="s">
        <v>5</v>
      </c>
      <c r="C173" s="11">
        <v>4.20209761</v>
      </c>
      <c r="E173" s="48">
        <f t="shared" si="25"/>
        <v>5.5E-2</v>
      </c>
      <c r="F173" s="48"/>
      <c r="G173" s="16"/>
      <c r="H173" s="21">
        <v>5.5E-2</v>
      </c>
      <c r="I173" s="13">
        <f t="shared" si="27"/>
        <v>3.9897320138469219</v>
      </c>
      <c r="J173" s="14">
        <f t="shared" si="20"/>
        <v>0.94946200306063855</v>
      </c>
      <c r="K173" s="12">
        <f t="shared" si="22"/>
        <v>5.2354804770943911E-2</v>
      </c>
      <c r="M173" s="19"/>
      <c r="N173" s="72">
        <f t="shared" si="18"/>
        <v>1.7191741175885067E-2</v>
      </c>
      <c r="O173" s="72">
        <f>AVERAGE(N$9:N173)</f>
        <v>9.9131943556634832E-3</v>
      </c>
      <c r="P173" s="71">
        <f t="shared" si="23"/>
        <v>0.16072857256642537</v>
      </c>
      <c r="Q173" s="62"/>
      <c r="R173" s="62"/>
      <c r="S173" s="62"/>
    </row>
    <row r="174" spans="1:19" s="2" customFormat="1" hidden="1" x14ac:dyDescent="0.25">
      <c r="A174" s="17">
        <f t="shared" si="26"/>
        <v>34699</v>
      </c>
      <c r="B174" s="2" t="s">
        <v>6</v>
      </c>
      <c r="C174" s="11">
        <v>4.0874190199999996</v>
      </c>
      <c r="E174" s="48">
        <f t="shared" si="25"/>
        <v>5.6000000000000001E-2</v>
      </c>
      <c r="F174" s="48"/>
      <c r="G174" s="16"/>
      <c r="H174" s="21">
        <v>5.5E-2</v>
      </c>
      <c r="I174" s="13">
        <f t="shared" si="27"/>
        <v>4.0383497248454043</v>
      </c>
      <c r="J174" s="14">
        <f t="shared" si="20"/>
        <v>0.98799504163519913</v>
      </c>
      <c r="K174" s="12">
        <f t="shared" si="22"/>
        <v>5.4802308964154112E-2</v>
      </c>
      <c r="M174" s="19"/>
      <c r="N174" s="72">
        <f t="shared" si="18"/>
        <v>-2.7290796322077981E-2</v>
      </c>
      <c r="O174" s="72">
        <f>AVERAGE(N$9:N174)</f>
        <v>9.6890739298939547E-3</v>
      </c>
      <c r="P174" s="71">
        <f t="shared" si="23"/>
        <v>0.14698450158785636</v>
      </c>
      <c r="Q174" s="62"/>
      <c r="R174" s="62"/>
      <c r="S174" s="62"/>
    </row>
    <row r="175" spans="1:19" s="2" customFormat="1" hidden="1" x14ac:dyDescent="0.25">
      <c r="A175" s="17">
        <f t="shared" si="26"/>
        <v>34789</v>
      </c>
      <c r="B175" s="2" t="s">
        <v>5</v>
      </c>
      <c r="C175" s="11">
        <v>4.1648006799999999</v>
      </c>
      <c r="E175" s="48">
        <f t="shared" si="25"/>
        <v>5.6000000000000001E-2</v>
      </c>
      <c r="F175" s="48"/>
      <c r="G175" s="16"/>
      <c r="H175" s="21">
        <v>5.5E-2</v>
      </c>
      <c r="I175" s="13">
        <f t="shared" si="27"/>
        <v>4.0650478707181055</v>
      </c>
      <c r="J175" s="14">
        <f t="shared" si="20"/>
        <v>0.97604859945376921</v>
      </c>
      <c r="K175" s="12">
        <f t="shared" si="22"/>
        <v>5.3784086493186035E-2</v>
      </c>
      <c r="M175" s="19"/>
      <c r="N175" s="72">
        <f t="shared" si="18"/>
        <v>1.8931668033389082E-2</v>
      </c>
      <c r="O175" s="72">
        <f>AVERAGE(N$9:N175)</f>
        <v>9.7444188047651828E-3</v>
      </c>
      <c r="P175" s="71">
        <f t="shared" si="23"/>
        <v>0.2229435363437966</v>
      </c>
      <c r="Q175" s="62"/>
      <c r="R175" s="62"/>
      <c r="S175" s="62"/>
    </row>
    <row r="176" spans="1:19" s="2" customFormat="1" hidden="1" x14ac:dyDescent="0.25">
      <c r="A176" s="17">
        <f t="shared" si="26"/>
        <v>34880</v>
      </c>
      <c r="B176" s="2" t="s">
        <v>5</v>
      </c>
      <c r="C176" s="11">
        <v>4.4066077699999999</v>
      </c>
      <c r="E176" s="48">
        <f t="shared" si="25"/>
        <v>5.6000000000000001E-2</v>
      </c>
      <c r="F176" s="48"/>
      <c r="G176" s="16"/>
      <c r="H176" s="21">
        <v>5.5E-2</v>
      </c>
      <c r="I176" s="13">
        <f t="shared" si="27"/>
        <v>4.0985546965514388</v>
      </c>
      <c r="J176" s="14">
        <f t="shared" si="20"/>
        <v>0.93009292191926551</v>
      </c>
      <c r="K176" s="12">
        <f t="shared" si="22"/>
        <v>5.0832752015049436E-2</v>
      </c>
      <c r="L176" s="13">
        <f>SUM(E173:E176)</f>
        <v>0.223</v>
      </c>
      <c r="M176" s="20">
        <f>+(L176/L172)-1</f>
        <v>6.6985645933014482E-2</v>
      </c>
      <c r="N176" s="72">
        <f t="shared" si="18"/>
        <v>5.8059702871543051E-2</v>
      </c>
      <c r="O176" s="72">
        <f>AVERAGE(N$9:N176)</f>
        <v>1.0032009781353147E-2</v>
      </c>
      <c r="P176" s="71">
        <f t="shared" si="23"/>
        <v>0.27696086157503808</v>
      </c>
      <c r="Q176" s="62"/>
      <c r="R176" s="62"/>
      <c r="S176" s="62"/>
    </row>
    <row r="177" spans="1:19" s="2" customFormat="1" hidden="1" x14ac:dyDescent="0.25">
      <c r="A177" s="17">
        <f t="shared" si="26"/>
        <v>34972</v>
      </c>
      <c r="B177" s="2" t="s">
        <v>5</v>
      </c>
      <c r="C177" s="11">
        <v>4.5967746800000002</v>
      </c>
      <c r="E177" s="48">
        <f>ROUND((AVERAGEA(C165:C176)*0.054/4),3)</f>
        <v>5.6000000000000001E-2</v>
      </c>
      <c r="F177" s="48"/>
      <c r="G177" s="16"/>
      <c r="H177" s="21">
        <v>5.3999999999999999E-2</v>
      </c>
      <c r="I177" s="13">
        <f t="shared" ref="I177:I220" si="28">AVERAGEA(C165:C176)</f>
        <v>4.1523663660723003</v>
      </c>
      <c r="J177" s="14">
        <f t="shared" si="20"/>
        <v>0.90332171035894671</v>
      </c>
      <c r="K177" s="12">
        <f t="shared" si="22"/>
        <v>4.8729819404591743E-2</v>
      </c>
      <c r="M177" s="19"/>
      <c r="N177" s="72">
        <f t="shared" si="18"/>
        <v>4.3154943649545752E-2</v>
      </c>
      <c r="O177" s="72">
        <f>AVERAGE(N$9:N177)</f>
        <v>1.0228003472880914E-2</v>
      </c>
      <c r="P177" s="71">
        <f t="shared" si="23"/>
        <v>0.54429542592576707</v>
      </c>
      <c r="Q177" s="62"/>
      <c r="R177" s="62"/>
      <c r="S177" s="62"/>
    </row>
    <row r="178" spans="1:19" s="2" customFormat="1" hidden="1" x14ac:dyDescent="0.25">
      <c r="A178" s="17">
        <f t="shared" si="26"/>
        <v>35064</v>
      </c>
      <c r="B178" s="2" t="s">
        <v>5</v>
      </c>
      <c r="C178" s="11">
        <v>4.7203710000000001</v>
      </c>
      <c r="E178" s="48">
        <f>ROUND((AVERAGEA(C166:C177)*0.053/4),3)</f>
        <v>5.6000000000000001E-2</v>
      </c>
      <c r="F178" s="48"/>
      <c r="G178" s="16"/>
      <c r="H178" s="21">
        <v>5.3000000000000005E-2</v>
      </c>
      <c r="I178" s="13">
        <f t="shared" si="28"/>
        <v>4.2202091844056335</v>
      </c>
      <c r="J178" s="14">
        <f t="shared" si="20"/>
        <v>0.89404184213605953</v>
      </c>
      <c r="K178" s="12">
        <f t="shared" si="22"/>
        <v>4.745389716189681E-2</v>
      </c>
      <c r="M178" s="19"/>
      <c r="N178" s="72">
        <f t="shared" si="18"/>
        <v>2.6887617645857675E-2</v>
      </c>
      <c r="O178" s="72">
        <f>AVERAGE(N$9:N178)</f>
        <v>1.0326001203310189E-2</v>
      </c>
      <c r="P178" s="71">
        <f t="shared" si="23"/>
        <v>0.48952018644944562</v>
      </c>
      <c r="Q178" s="62"/>
      <c r="R178" s="62"/>
      <c r="S178" s="62"/>
    </row>
    <row r="179" spans="1:19" s="2" customFormat="1" hidden="1" x14ac:dyDescent="0.25">
      <c r="A179" s="17">
        <f t="shared" si="26"/>
        <v>35155</v>
      </c>
      <c r="B179" s="2" t="s">
        <v>5</v>
      </c>
      <c r="C179" s="11">
        <v>4.8427445000000002</v>
      </c>
      <c r="E179" s="48">
        <f>ROUND((AVERAGEA(C167:C178)*0.052/4),3)</f>
        <v>5.6000000000000001E-2</v>
      </c>
      <c r="F179" s="48"/>
      <c r="G179" s="16"/>
      <c r="H179" s="21">
        <v>5.2000000000000005E-2</v>
      </c>
      <c r="I179" s="13">
        <f t="shared" si="28"/>
        <v>4.2872846791666666</v>
      </c>
      <c r="J179" s="14">
        <f t="shared" si="20"/>
        <v>0.88530061397347437</v>
      </c>
      <c r="K179" s="12">
        <f t="shared" si="22"/>
        <v>4.6254763182323577E-2</v>
      </c>
      <c r="M179" s="19"/>
      <c r="N179" s="72">
        <f t="shared" si="18"/>
        <v>2.5924551269381091E-2</v>
      </c>
      <c r="O179" s="72">
        <f>AVERAGE(N$9:N179)</f>
        <v>1.0417220794339844E-2</v>
      </c>
      <c r="P179" s="71">
        <f t="shared" si="23"/>
        <v>0.38140539425249176</v>
      </c>
      <c r="Q179" s="62"/>
      <c r="R179" s="62"/>
      <c r="S179" s="62"/>
    </row>
    <row r="180" spans="1:19" s="2" customFormat="1" hidden="1" x14ac:dyDescent="0.25">
      <c r="A180" s="17">
        <f t="shared" si="26"/>
        <v>35246</v>
      </c>
      <c r="B180" s="2" t="s">
        <v>5</v>
      </c>
      <c r="C180" s="11">
        <v>4.9444425000000001</v>
      </c>
      <c r="E180" s="48">
        <f>ROUND((AVERAGEA(C168:C179)*0.0515/4),3)</f>
        <v>5.6000000000000001E-2</v>
      </c>
      <c r="F180" s="48"/>
      <c r="G180" s="16"/>
      <c r="H180" s="21">
        <v>5.2000000000000005E-2</v>
      </c>
      <c r="I180" s="13">
        <f t="shared" si="28"/>
        <v>4.3497587633333339</v>
      </c>
      <c r="J180" s="14">
        <f t="shared" si="20"/>
        <v>0.87972683742066649</v>
      </c>
      <c r="K180" s="12">
        <f t="shared" si="22"/>
        <v>4.5303388602456189E-2</v>
      </c>
      <c r="L180" s="13">
        <f>SUM(E177:E180)</f>
        <v>0.224</v>
      </c>
      <c r="M180" s="20">
        <f>+(L180/L176)-1</f>
        <v>4.484304932735439E-3</v>
      </c>
      <c r="N180" s="72">
        <f t="shared" si="18"/>
        <v>2.1000075473731838E-2</v>
      </c>
      <c r="O180" s="72">
        <f>AVERAGE(N$9:N180)</f>
        <v>1.0478749019220029E-2</v>
      </c>
      <c r="P180" s="71">
        <f t="shared" si="23"/>
        <v>0.40542657756547951</v>
      </c>
      <c r="Q180" s="62"/>
      <c r="R180" s="62"/>
      <c r="S180" s="62"/>
    </row>
    <row r="181" spans="1:19" s="2" customFormat="1" hidden="1" x14ac:dyDescent="0.25">
      <c r="A181" s="17">
        <f t="shared" si="26"/>
        <v>35338</v>
      </c>
      <c r="B181" s="2" t="s">
        <v>5</v>
      </c>
      <c r="C181" s="11">
        <v>5.0324425000000002</v>
      </c>
      <c r="E181" s="48">
        <f>ROUND((AVERAGEA(C169:C180)*0.051/4),3)</f>
        <v>5.6000000000000001E-2</v>
      </c>
      <c r="F181" s="48"/>
      <c r="G181" s="16"/>
      <c r="H181" s="21">
        <v>5.1000000000000004E-2</v>
      </c>
      <c r="I181" s="13">
        <f t="shared" si="28"/>
        <v>4.4148148791666673</v>
      </c>
      <c r="J181" s="14">
        <f t="shared" si="20"/>
        <v>0.87727080422015102</v>
      </c>
      <c r="K181" s="12">
        <f t="shared" si="22"/>
        <v>4.4511189149205384E-2</v>
      </c>
      <c r="M181" s="19"/>
      <c r="N181" s="72">
        <f t="shared" si="18"/>
        <v>1.7797759808107827E-2</v>
      </c>
      <c r="O181" s="72">
        <f>AVERAGE(N$9:N181)</f>
        <v>1.0521055439965045E-2</v>
      </c>
      <c r="P181" s="71">
        <f t="shared" si="23"/>
        <v>0.39068263512890256</v>
      </c>
      <c r="Q181" s="62"/>
      <c r="R181" s="62"/>
      <c r="S181" s="62"/>
    </row>
    <row r="182" spans="1:19" s="2" customFormat="1" hidden="1" x14ac:dyDescent="0.25">
      <c r="A182" s="17">
        <f t="shared" si="26"/>
        <v>35430</v>
      </c>
      <c r="B182" s="2" t="s">
        <v>5</v>
      </c>
      <c r="C182" s="11">
        <v>5.2679926000000004</v>
      </c>
      <c r="E182" s="48">
        <f t="shared" ref="E182:E204" si="29">ROUND((AVERAGEA(C170:C181)*0.05/4),3)</f>
        <v>5.6000000000000001E-2</v>
      </c>
      <c r="F182" s="48"/>
      <c r="G182" s="16"/>
      <c r="H182" s="21">
        <v>0.05</v>
      </c>
      <c r="I182" s="13">
        <f t="shared" si="28"/>
        <v>4.4768365341666669</v>
      </c>
      <c r="J182" s="14">
        <f t="shared" si="20"/>
        <v>0.84981830349698417</v>
      </c>
      <c r="K182" s="12">
        <f t="shared" si="22"/>
        <v>4.2520940519164739E-2</v>
      </c>
      <c r="M182" s="19"/>
      <c r="N182" s="72">
        <f t="shared" si="18"/>
        <v>4.6806317210777992E-2</v>
      </c>
      <c r="O182" s="72">
        <f>AVERAGE(N$9:N182)</f>
        <v>1.0729591427153625E-2</v>
      </c>
      <c r="P182" s="71">
        <f t="shared" si="23"/>
        <v>0.3984430281170368</v>
      </c>
      <c r="Q182" s="62"/>
      <c r="R182" s="62"/>
      <c r="S182" s="62"/>
    </row>
    <row r="183" spans="1:19" s="2" customFormat="1" hidden="1" x14ac:dyDescent="0.25">
      <c r="A183" s="17">
        <f t="shared" si="26"/>
        <v>35520</v>
      </c>
      <c r="B183" s="2" t="s">
        <v>6</v>
      </c>
      <c r="C183" s="11">
        <v>5.2201402000000003</v>
      </c>
      <c r="E183" s="48">
        <f t="shared" si="29"/>
        <v>5.7000000000000002E-2</v>
      </c>
      <c r="F183" s="48"/>
      <c r="G183" s="16"/>
      <c r="H183" s="21">
        <v>0.05</v>
      </c>
      <c r="I183" s="13">
        <f t="shared" si="28"/>
        <v>4.5503411691666669</v>
      </c>
      <c r="J183" s="14">
        <f t="shared" si="20"/>
        <v>0.8716894556139827</v>
      </c>
      <c r="K183" s="12">
        <f t="shared" si="22"/>
        <v>4.3676987832625642E-2</v>
      </c>
      <c r="M183" s="19"/>
      <c r="N183" s="72">
        <f t="shared" si="18"/>
        <v>-9.0836118486574691E-3</v>
      </c>
      <c r="O183" s="72">
        <f>AVERAGE(N$9:N183)</f>
        <v>1.0616373122720419E-2</v>
      </c>
      <c r="P183" s="71">
        <f t="shared" si="23"/>
        <v>0.38733201152846197</v>
      </c>
      <c r="Q183" s="62"/>
      <c r="R183" s="62"/>
      <c r="S183" s="62"/>
    </row>
    <row r="184" spans="1:19" s="2" customFormat="1" hidden="1" x14ac:dyDescent="0.25">
      <c r="A184" s="23">
        <f t="shared" si="26"/>
        <v>35611</v>
      </c>
      <c r="B184" s="24" t="s">
        <v>5</v>
      </c>
      <c r="C184" s="11">
        <v>5.5823603000000004</v>
      </c>
      <c r="D184" s="25"/>
      <c r="E184" s="48">
        <f t="shared" si="29"/>
        <v>5.8000000000000003E-2</v>
      </c>
      <c r="F184" s="48"/>
      <c r="G184" s="16"/>
      <c r="H184" s="26">
        <v>0.05</v>
      </c>
      <c r="I184" s="27">
        <f t="shared" si="28"/>
        <v>4.6347425216666673</v>
      </c>
      <c r="J184" s="28">
        <f t="shared" si="20"/>
        <v>0.83024782933961949</v>
      </c>
      <c r="K184" s="12">
        <f t="shared" ref="K184:K204" si="30">+E184*4/C184</f>
        <v>4.1559481569113335E-2</v>
      </c>
      <c r="L184" s="13">
        <f>SUM(E181:E184)</f>
        <v>0.22700000000000001</v>
      </c>
      <c r="M184" s="29">
        <f>+(L184/L180)-1</f>
        <v>1.3392857142857206E-2</v>
      </c>
      <c r="N184" s="79">
        <f t="shared" si="18"/>
        <v>6.9388960089616036E-2</v>
      </c>
      <c r="O184" s="72">
        <f>AVERAGE(N$9:N184)</f>
        <v>1.0950308275941416E-2</v>
      </c>
      <c r="P184" s="71">
        <f t="shared" si="23"/>
        <v>0.48432773823332709</v>
      </c>
      <c r="Q184" s="62"/>
      <c r="R184" s="62"/>
      <c r="S184" s="62"/>
    </row>
    <row r="185" spans="1:19" s="2" customFormat="1" hidden="1" x14ac:dyDescent="0.25">
      <c r="A185" s="23">
        <f t="shared" si="26"/>
        <v>35703</v>
      </c>
      <c r="B185" s="24" t="s">
        <v>5</v>
      </c>
      <c r="C185" s="11">
        <v>6.0044529000000004</v>
      </c>
      <c r="D185" s="25"/>
      <c r="E185" s="48">
        <f t="shared" si="29"/>
        <v>5.8999999999999997E-2</v>
      </c>
      <c r="F185" s="48"/>
      <c r="G185" s="16"/>
      <c r="H185" s="26">
        <v>0.05</v>
      </c>
      <c r="I185" s="27">
        <f t="shared" si="28"/>
        <v>4.7556827799999999</v>
      </c>
      <c r="J185" s="28">
        <f t="shared" si="20"/>
        <v>0.79202599457479295</v>
      </c>
      <c r="K185" s="12">
        <f t="shared" si="30"/>
        <v>3.9304163748207596E-2</v>
      </c>
      <c r="L185" s="13"/>
      <c r="M185" s="30"/>
      <c r="N185" s="79">
        <f t="shared" si="18"/>
        <v>7.5611851854134216E-2</v>
      </c>
      <c r="O185" s="72">
        <f>AVERAGE(N$9:N185)</f>
        <v>1.1315627731185442E-2</v>
      </c>
      <c r="P185" s="71">
        <f t="shared" si="23"/>
        <v>0.58736220936285588</v>
      </c>
      <c r="Q185" s="62"/>
      <c r="R185" s="62"/>
      <c r="S185" s="62"/>
    </row>
    <row r="186" spans="1:19" s="2" customFormat="1" hidden="1" x14ac:dyDescent="0.25">
      <c r="A186" s="23">
        <f t="shared" si="26"/>
        <v>35795</v>
      </c>
      <c r="B186" s="24" t="s">
        <v>6</v>
      </c>
      <c r="C186" s="11">
        <v>5.8706322000000002</v>
      </c>
      <c r="D186" s="25"/>
      <c r="E186" s="48">
        <f t="shared" si="29"/>
        <v>6.0999999999999999E-2</v>
      </c>
      <c r="F186" s="48"/>
      <c r="G186" s="16"/>
      <c r="H186" s="26">
        <v>0.05</v>
      </c>
      <c r="I186" s="27">
        <f t="shared" si="28"/>
        <v>4.9058790541666673</v>
      </c>
      <c r="J186" s="28">
        <f t="shared" si="20"/>
        <v>0.83566452249668566</v>
      </c>
      <c r="K186" s="12">
        <f t="shared" si="30"/>
        <v>4.1562814989499763E-2</v>
      </c>
      <c r="L186" s="24"/>
      <c r="M186" s="30"/>
      <c r="N186" s="79">
        <f t="shared" si="18"/>
        <v>-2.228690976991432E-2</v>
      </c>
      <c r="O186" s="72">
        <f>AVERAGE(N$9:N186)</f>
        <v>1.1126849430617466E-2</v>
      </c>
      <c r="P186" s="71">
        <f t="shared" si="23"/>
        <v>0.49934480470130493</v>
      </c>
      <c r="Q186" s="62"/>
      <c r="R186" s="62"/>
      <c r="S186" s="62"/>
    </row>
    <row r="187" spans="1:19" s="2" customFormat="1" hidden="1" x14ac:dyDescent="0.25">
      <c r="A187" s="23">
        <f t="shared" si="26"/>
        <v>35885</v>
      </c>
      <c r="B187" s="24" t="s">
        <v>5</v>
      </c>
      <c r="C187" s="11">
        <v>6.1563660000000002</v>
      </c>
      <c r="D187" s="25"/>
      <c r="E187" s="48">
        <f t="shared" si="29"/>
        <v>6.3E-2</v>
      </c>
      <c r="F187" s="48"/>
      <c r="G187" s="16">
        <v>12</v>
      </c>
      <c r="H187" s="26">
        <v>0.05</v>
      </c>
      <c r="I187" s="27">
        <f t="shared" si="28"/>
        <v>5.0544801525000009</v>
      </c>
      <c r="J187" s="28">
        <f t="shared" si="20"/>
        <v>0.82101683891113697</v>
      </c>
      <c r="K187" s="12">
        <f t="shared" si="30"/>
        <v>4.0933238862016975E-2</v>
      </c>
      <c r="L187" s="24"/>
      <c r="M187" s="30"/>
      <c r="N187" s="79">
        <f t="shared" si="18"/>
        <v>4.8671725678880007E-2</v>
      </c>
      <c r="O187" s="72">
        <f>AVERAGE(N$9:N187)</f>
        <v>1.1336597342618932E-2</v>
      </c>
      <c r="P187" s="71">
        <f t="shared" si="23"/>
        <v>0.50410030233917014</v>
      </c>
      <c r="Q187" s="62"/>
      <c r="R187" s="62"/>
      <c r="S187" s="62"/>
    </row>
    <row r="188" spans="1:19" s="2" customFormat="1" hidden="1" x14ac:dyDescent="0.25">
      <c r="A188" s="23">
        <f t="shared" si="26"/>
        <v>35976</v>
      </c>
      <c r="B188" s="24" t="s">
        <v>6</v>
      </c>
      <c r="C188" s="11">
        <v>6.1032000000000002</v>
      </c>
      <c r="D188" s="25"/>
      <c r="E188" s="48">
        <f t="shared" si="29"/>
        <v>6.5000000000000002E-2</v>
      </c>
      <c r="F188" s="48"/>
      <c r="G188" s="16">
        <v>12</v>
      </c>
      <c r="H188" s="26">
        <v>0.05</v>
      </c>
      <c r="I188" s="27">
        <f t="shared" si="28"/>
        <v>5.2204439291666676</v>
      </c>
      <c r="J188" s="28">
        <f t="shared" si="20"/>
        <v>0.85536176582230095</v>
      </c>
      <c r="K188" s="12">
        <f t="shared" si="30"/>
        <v>4.2600602962380392E-2</v>
      </c>
      <c r="L188" s="13">
        <f>SUM(E185:E188)</f>
        <v>0.248</v>
      </c>
      <c r="M188" s="29">
        <f>+(L188/L184)-1</f>
        <v>9.2511013215859084E-2</v>
      </c>
      <c r="N188" s="79">
        <f t="shared" si="18"/>
        <v>-8.6359387989602965E-3</v>
      </c>
      <c r="O188" s="72">
        <f>AVERAGE(N$9:N188)</f>
        <v>1.1225638808499047E-2</v>
      </c>
      <c r="P188" s="71">
        <f t="shared" si="23"/>
        <v>0.46578732844290704</v>
      </c>
      <c r="Q188" s="62"/>
      <c r="R188" s="62"/>
      <c r="S188" s="62"/>
    </row>
    <row r="189" spans="1:19" s="2" customFormat="1" hidden="1" x14ac:dyDescent="0.25">
      <c r="A189" s="23">
        <f t="shared" si="26"/>
        <v>36068</v>
      </c>
      <c r="B189" s="24" t="s">
        <v>6</v>
      </c>
      <c r="C189" s="11">
        <v>5.4840323</v>
      </c>
      <c r="D189" s="25"/>
      <c r="E189" s="48">
        <f t="shared" si="29"/>
        <v>6.7000000000000004E-2</v>
      </c>
      <c r="F189" s="48"/>
      <c r="G189" s="16">
        <v>12</v>
      </c>
      <c r="H189" s="26">
        <v>0.05</v>
      </c>
      <c r="I189" s="27">
        <f t="shared" si="28"/>
        <v>5.3618266149999991</v>
      </c>
      <c r="J189" s="28">
        <f t="shared" si="20"/>
        <v>0.97771608949130351</v>
      </c>
      <c r="K189" s="12">
        <f t="shared" si="30"/>
        <v>4.8869150533631979E-2</v>
      </c>
      <c r="L189" s="13"/>
      <c r="M189" s="30"/>
      <c r="N189" s="79">
        <f t="shared" si="18"/>
        <v>-0.10144968213396255</v>
      </c>
      <c r="O189" s="72">
        <f>AVERAGE(N$9:N189)</f>
        <v>1.060312322318158E-2</v>
      </c>
      <c r="P189" s="71">
        <f t="shared" si="23"/>
        <v>0.27887097178304887</v>
      </c>
      <c r="Q189" s="62"/>
      <c r="R189" s="62"/>
      <c r="S189" s="62"/>
    </row>
    <row r="190" spans="1:19" s="2" customFormat="1" hidden="1" x14ac:dyDescent="0.25">
      <c r="A190" s="23">
        <f t="shared" si="26"/>
        <v>36160</v>
      </c>
      <c r="B190" s="24" t="s">
        <v>5</v>
      </c>
      <c r="C190" s="11">
        <v>5.9239309999999996</v>
      </c>
      <c r="D190" s="25"/>
      <c r="E190" s="48">
        <f t="shared" si="29"/>
        <v>6.8000000000000005E-2</v>
      </c>
      <c r="F190" s="48"/>
      <c r="G190" s="16">
        <v>12</v>
      </c>
      <c r="H190" s="26">
        <v>0.05</v>
      </c>
      <c r="I190" s="27">
        <f t="shared" si="28"/>
        <v>5.4357647500000006</v>
      </c>
      <c r="J190" s="28">
        <f t="shared" si="20"/>
        <v>0.91759420391628477</v>
      </c>
      <c r="K190" s="12">
        <f t="shared" si="30"/>
        <v>4.591545715167851E-2</v>
      </c>
      <c r="L190" s="24"/>
      <c r="M190" s="30"/>
      <c r="N190" s="79">
        <f t="shared" si="18"/>
        <v>8.0214461902421652E-2</v>
      </c>
      <c r="O190" s="72">
        <f>AVERAGE(N$9:N190)</f>
        <v>1.0985603106034547E-2</v>
      </c>
      <c r="P190" s="71">
        <f t="shared" si="23"/>
        <v>0.35066486979026301</v>
      </c>
      <c r="Q190" s="62"/>
      <c r="R190" s="62"/>
      <c r="S190" s="62"/>
    </row>
    <row r="191" spans="1:19" s="2" customFormat="1" hidden="1" x14ac:dyDescent="0.25">
      <c r="A191" s="23">
        <f t="shared" si="26"/>
        <v>36250</v>
      </c>
      <c r="B191" s="24" t="s">
        <v>5</v>
      </c>
      <c r="C191" s="11">
        <v>6.1154289000000004</v>
      </c>
      <c r="D191" s="25"/>
      <c r="E191" s="48">
        <f t="shared" si="29"/>
        <v>6.9000000000000006E-2</v>
      </c>
      <c r="F191" s="48"/>
      <c r="G191" s="16">
        <v>12</v>
      </c>
      <c r="H191" s="26">
        <v>0.05</v>
      </c>
      <c r="I191" s="27">
        <f t="shared" si="28"/>
        <v>5.5360614166666666</v>
      </c>
      <c r="J191" s="28">
        <f t="shared" si="20"/>
        <v>0.90526134915355916</v>
      </c>
      <c r="K191" s="12">
        <f t="shared" si="30"/>
        <v>4.5131748649714497E-2</v>
      </c>
      <c r="L191" s="24"/>
      <c r="M191" s="30"/>
      <c r="N191" s="79">
        <f t="shared" si="18"/>
        <v>3.2326153022376625E-2</v>
      </c>
      <c r="O191" s="72">
        <f>AVERAGE(N$9:N191)</f>
        <v>1.1102218132899806E-2</v>
      </c>
      <c r="P191" s="71">
        <f t="shared" si="23"/>
        <v>0.45351984862720252</v>
      </c>
      <c r="Q191" s="62"/>
      <c r="R191" s="62"/>
      <c r="S191" s="62"/>
    </row>
    <row r="192" spans="1:19" s="2" customFormat="1" x14ac:dyDescent="0.25">
      <c r="A192" s="23">
        <f t="shared" si="26"/>
        <v>36341</v>
      </c>
      <c r="B192" s="24" t="s">
        <v>5</v>
      </c>
      <c r="C192" s="11">
        <v>6.3893183999999996</v>
      </c>
      <c r="D192" s="25"/>
      <c r="E192" s="15">
        <f t="shared" si="29"/>
        <v>7.0999999999999994E-2</v>
      </c>
      <c r="F192" s="48"/>
      <c r="G192" s="16">
        <v>12</v>
      </c>
      <c r="H192" s="26">
        <v>0.05</v>
      </c>
      <c r="I192" s="27">
        <f t="shared" si="28"/>
        <v>5.6421184500000008</v>
      </c>
      <c r="J192" s="28">
        <f t="shared" si="20"/>
        <v>0.88305482631762433</v>
      </c>
      <c r="K192" s="12">
        <f t="shared" si="30"/>
        <v>4.4449185690918144E-2</v>
      </c>
      <c r="L192" s="13">
        <f>SUM(E189:E192)</f>
        <v>0.27500000000000002</v>
      </c>
      <c r="M192" s="29">
        <f>+(L192/L188)-1</f>
        <v>0.1088709677419355</v>
      </c>
      <c r="N192" s="79">
        <f t="shared" si="18"/>
        <v>4.4786637941289564E-2</v>
      </c>
      <c r="O192" s="72">
        <f>AVERAGE(N$9:N192)</f>
        <v>1.1285285631858445E-2</v>
      </c>
      <c r="P192" s="71">
        <f t="shared" si="23"/>
        <v>0.54664705854443962</v>
      </c>
      <c r="Q192" s="64">
        <f t="shared" ref="Q192:Q223" si="31">((C192-C191+E192)/C191)</f>
        <v>5.639661676060026E-2</v>
      </c>
      <c r="R192" s="64">
        <f t="shared" ref="R192:R223" si="32">+(1+Q192)*(1+Q191)*(1+Q190)*(1+Q189)-1</f>
        <v>5.639661676060026E-2</v>
      </c>
      <c r="S192" s="62"/>
    </row>
    <row r="193" spans="1:19" s="2" customFormat="1" x14ac:dyDescent="0.25">
      <c r="A193" s="23">
        <f t="shared" si="26"/>
        <v>36433</v>
      </c>
      <c r="B193" s="24" t="s">
        <v>5</v>
      </c>
      <c r="C193" s="11">
        <v>6.4352163999999998</v>
      </c>
      <c r="D193" s="25"/>
      <c r="E193" s="15">
        <f t="shared" si="29"/>
        <v>7.1999999999999995E-2</v>
      </c>
      <c r="F193" s="48"/>
      <c r="G193" s="16">
        <v>12</v>
      </c>
      <c r="H193" s="26">
        <v>0.05</v>
      </c>
      <c r="I193" s="27">
        <f t="shared" si="28"/>
        <v>5.7625247749999993</v>
      </c>
      <c r="J193" s="28">
        <f t="shared" si="20"/>
        <v>0.89546713223194785</v>
      </c>
      <c r="K193" s="12">
        <f t="shared" si="30"/>
        <v>4.4753739749917344E-2</v>
      </c>
      <c r="L193" s="24"/>
      <c r="M193" s="30"/>
      <c r="N193" s="79">
        <f t="shared" si="18"/>
        <v>7.1835518480343197E-3</v>
      </c>
      <c r="O193" s="72">
        <f>AVERAGE(N$9:N193)</f>
        <v>1.1263114097891828E-2</v>
      </c>
      <c r="P193" s="71">
        <f t="shared" si="23"/>
        <v>0.53142953763989298</v>
      </c>
      <c r="Q193" s="64">
        <f t="shared" si="31"/>
        <v>1.8452359487985483E-2</v>
      </c>
      <c r="R193" s="64">
        <f t="shared" si="32"/>
        <v>7.5889626894958484E-2</v>
      </c>
      <c r="S193" s="62"/>
    </row>
    <row r="194" spans="1:19" s="2" customFormat="1" x14ac:dyDescent="0.25">
      <c r="A194" s="23">
        <f t="shared" si="26"/>
        <v>36525</v>
      </c>
      <c r="B194" s="24" t="s">
        <v>5</v>
      </c>
      <c r="C194" s="11">
        <v>7.4705190999999997</v>
      </c>
      <c r="D194" s="25"/>
      <c r="E194" s="15">
        <f t="shared" si="29"/>
        <v>7.2999999999999995E-2</v>
      </c>
      <c r="F194" s="48"/>
      <c r="G194" s="16">
        <v>12</v>
      </c>
      <c r="H194" s="26">
        <v>0.05</v>
      </c>
      <c r="I194" s="27">
        <f t="shared" si="28"/>
        <v>5.8794225999999989</v>
      </c>
      <c r="J194" s="28">
        <f t="shared" si="20"/>
        <v>0.7870166077214098</v>
      </c>
      <c r="K194" s="12">
        <f t="shared" si="30"/>
        <v>3.9086975897029697E-2</v>
      </c>
      <c r="L194" s="24"/>
      <c r="M194" s="30"/>
      <c r="N194" s="79">
        <f t="shared" si="18"/>
        <v>0.16088079027148172</v>
      </c>
      <c r="O194" s="72">
        <f>AVERAGE(N$9:N194)</f>
        <v>1.2067510206351989E-2</v>
      </c>
      <c r="P194" s="71">
        <f t="shared" si="23"/>
        <v>0.82768614214649339</v>
      </c>
      <c r="Q194" s="64">
        <f t="shared" si="31"/>
        <v>0.17222462013864831</v>
      </c>
      <c r="R194" s="64">
        <f>+(1+Q194)*(1+Q193)*(1+Q192)*(1+Q191)-1</f>
        <v>0.26118430919805502</v>
      </c>
      <c r="S194" s="62"/>
    </row>
    <row r="195" spans="1:19" s="2" customFormat="1" x14ac:dyDescent="0.25">
      <c r="A195" s="23">
        <f t="shared" si="26"/>
        <v>36616</v>
      </c>
      <c r="B195" s="24" t="s">
        <v>5</v>
      </c>
      <c r="C195" s="11">
        <v>8.5803218000000001</v>
      </c>
      <c r="D195" s="25"/>
      <c r="E195" s="15">
        <f t="shared" si="29"/>
        <v>7.5999999999999998E-2</v>
      </c>
      <c r="F195" s="48"/>
      <c r="G195" s="16">
        <v>12</v>
      </c>
      <c r="H195" s="26">
        <v>0.05</v>
      </c>
      <c r="I195" s="27">
        <f t="shared" si="28"/>
        <v>6.0629664749999996</v>
      </c>
      <c r="J195" s="28">
        <f t="shared" si="20"/>
        <v>0.70661294719738832</v>
      </c>
      <c r="K195" s="12">
        <f t="shared" si="30"/>
        <v>3.542990660326982E-2</v>
      </c>
      <c r="L195" s="31"/>
      <c r="M195" s="30"/>
      <c r="N195" s="79">
        <f t="shared" si="18"/>
        <v>0.14855764173067976</v>
      </c>
      <c r="O195" s="72">
        <f>AVERAGE(N$9:N195)</f>
        <v>1.2797403957818981E-2</v>
      </c>
      <c r="P195" s="71">
        <f t="shared" si="23"/>
        <v>1.0601998653150431</v>
      </c>
      <c r="Q195" s="64">
        <f t="shared" si="31"/>
        <v>0.15873096422442726</v>
      </c>
      <c r="R195" s="64">
        <f t="shared" si="32"/>
        <v>0.46137331066178033</v>
      </c>
      <c r="S195" s="62"/>
    </row>
    <row r="196" spans="1:19" x14ac:dyDescent="0.25">
      <c r="A196" s="33">
        <f t="shared" si="26"/>
        <v>36707</v>
      </c>
      <c r="B196" s="32" t="s">
        <v>5</v>
      </c>
      <c r="C196" s="11">
        <v>9.1003425</v>
      </c>
      <c r="D196" s="25"/>
      <c r="E196" s="15">
        <f t="shared" si="29"/>
        <v>7.9000000000000001E-2</v>
      </c>
      <c r="F196" s="48"/>
      <c r="G196" s="16">
        <v>12</v>
      </c>
      <c r="H196" s="34">
        <v>0.05</v>
      </c>
      <c r="I196" s="35">
        <f t="shared" si="28"/>
        <v>6.3429816083333348</v>
      </c>
      <c r="J196" s="36">
        <f t="shared" si="20"/>
        <v>0.69700471255156993</v>
      </c>
      <c r="K196" s="12">
        <f t="shared" si="30"/>
        <v>3.4723967806706175E-2</v>
      </c>
      <c r="L196" s="13">
        <f>SUM(E193:E196)</f>
        <v>0.3</v>
      </c>
      <c r="M196" s="37">
        <f>+(L196/L192)-1</f>
        <v>9.0909090909090828E-2</v>
      </c>
      <c r="N196" s="72">
        <f t="shared" si="18"/>
        <v>6.0606200107786057E-2</v>
      </c>
      <c r="O196" s="72">
        <f>AVERAGE(N$9:N196)</f>
        <v>1.3051706064999658E-2</v>
      </c>
      <c r="P196" s="71">
        <f t="shared" si="23"/>
        <v>1.0651582747969419</v>
      </c>
      <c r="Q196" s="64">
        <f t="shared" si="31"/>
        <v>6.9813313994820089E-2</v>
      </c>
      <c r="R196" s="64">
        <f t="shared" si="32"/>
        <v>0.47993338832980803</v>
      </c>
      <c r="S196" s="62"/>
    </row>
    <row r="197" spans="1:19" x14ac:dyDescent="0.25">
      <c r="A197" s="33">
        <f t="shared" si="26"/>
        <v>36799</v>
      </c>
      <c r="B197" s="32" t="s">
        <v>5</v>
      </c>
      <c r="C197" s="11">
        <v>9.1835998700000001</v>
      </c>
      <c r="E197" s="15">
        <f t="shared" si="29"/>
        <v>8.3000000000000004E-2</v>
      </c>
      <c r="F197" s="48"/>
      <c r="G197" s="16">
        <v>12</v>
      </c>
      <c r="H197" s="34">
        <v>0.05</v>
      </c>
      <c r="I197" s="35">
        <f t="shared" si="28"/>
        <v>6.6361467916666657</v>
      </c>
      <c r="J197" s="36">
        <f t="shared" si="20"/>
        <v>0.72260844174460592</v>
      </c>
      <c r="K197" s="12">
        <f t="shared" si="30"/>
        <v>3.6151400834060946E-2</v>
      </c>
      <c r="M197" s="39"/>
      <c r="N197" s="72">
        <f t="shared" si="18"/>
        <v>9.148817201110937E-3</v>
      </c>
      <c r="O197" s="72">
        <f>AVERAGE(N$9:N197)</f>
        <v>1.3031055859370618E-2</v>
      </c>
      <c r="P197" s="71">
        <f t="shared" si="23"/>
        <v>0.99783554977291167</v>
      </c>
      <c r="Q197" s="64">
        <f t="shared" si="31"/>
        <v>1.8269353049074816E-2</v>
      </c>
      <c r="R197" s="64">
        <f t="shared" si="32"/>
        <v>0.47966745803203792</v>
      </c>
      <c r="S197" s="62"/>
    </row>
    <row r="198" spans="1:19" s="2" customFormat="1" x14ac:dyDescent="0.25">
      <c r="A198" s="23">
        <f t="shared" si="26"/>
        <v>36891</v>
      </c>
      <c r="B198" s="32" t="s">
        <v>5</v>
      </c>
      <c r="C198" s="11">
        <v>9.3773622700000008</v>
      </c>
      <c r="D198" s="25"/>
      <c r="E198" s="15">
        <f t="shared" si="29"/>
        <v>8.5999999999999993E-2</v>
      </c>
      <c r="F198" s="48"/>
      <c r="G198" s="16">
        <v>12</v>
      </c>
      <c r="H198" s="34">
        <v>0.05</v>
      </c>
      <c r="I198" s="35">
        <f t="shared" si="28"/>
        <v>6.9010757058333319</v>
      </c>
      <c r="J198" s="14">
        <f t="shared" si="20"/>
        <v>0.73592930582528637</v>
      </c>
      <c r="K198" s="12">
        <f t="shared" si="30"/>
        <v>3.6684089842675974E-2</v>
      </c>
      <c r="M198" s="19"/>
      <c r="N198" s="72">
        <f t="shared" si="18"/>
        <v>2.1098741533041254E-2</v>
      </c>
      <c r="O198" s="72">
        <f>AVERAGE(N$9:N198)</f>
        <v>1.3073517362916252E-2</v>
      </c>
      <c r="P198" s="71">
        <f t="shared" si="23"/>
        <v>0.9865731464751395</v>
      </c>
      <c r="Q198" s="64">
        <f t="shared" si="31"/>
        <v>3.046326102620155E-2</v>
      </c>
      <c r="R198" s="64">
        <f>+(1+Q198)*(1+Q197)*(1+Q196)*(1+Q195)-1</f>
        <v>0.30072592559751943</v>
      </c>
      <c r="S198" s="62"/>
    </row>
    <row r="199" spans="1:19" s="2" customFormat="1" x14ac:dyDescent="0.25">
      <c r="A199" s="23">
        <f t="shared" si="26"/>
        <v>36981</v>
      </c>
      <c r="B199" s="2" t="s">
        <v>6</v>
      </c>
      <c r="C199" s="11">
        <v>8.4471422900000004</v>
      </c>
      <c r="D199" s="25"/>
      <c r="E199" s="15">
        <f t="shared" si="29"/>
        <v>0.09</v>
      </c>
      <c r="F199" s="48"/>
      <c r="G199" s="16">
        <v>12</v>
      </c>
      <c r="H199" s="21">
        <v>0.05</v>
      </c>
      <c r="I199" s="35">
        <f t="shared" si="28"/>
        <v>7.1933032116666666</v>
      </c>
      <c r="J199" s="14">
        <f t="shared" si="20"/>
        <v>0.85156647830856724</v>
      </c>
      <c r="K199" s="12">
        <f t="shared" si="30"/>
        <v>4.261796328755816E-2</v>
      </c>
      <c r="M199" s="19"/>
      <c r="N199" s="72">
        <f t="shared" si="18"/>
        <v>-9.9198468952826357E-2</v>
      </c>
      <c r="O199" s="72">
        <f>AVERAGE(N$9:N199)</f>
        <v>1.2485705916236973E-2</v>
      </c>
      <c r="P199" s="71">
        <f t="shared" si="23"/>
        <v>0.74428824192562715</v>
      </c>
      <c r="Q199" s="64">
        <f t="shared" si="31"/>
        <v>-8.9600887307940205E-2</v>
      </c>
      <c r="R199" s="64">
        <f t="shared" si="32"/>
        <v>2.196261693252155E-2</v>
      </c>
      <c r="S199" s="62"/>
    </row>
    <row r="200" spans="1:19" s="2" customFormat="1" x14ac:dyDescent="0.25">
      <c r="A200" s="33">
        <f t="shared" si="26"/>
        <v>37072</v>
      </c>
      <c r="B200" s="2" t="s">
        <v>6</v>
      </c>
      <c r="C200" s="11">
        <v>8.4115146000000003</v>
      </c>
      <c r="E200" s="15">
        <f t="shared" si="29"/>
        <v>9.1999999999999998E-2</v>
      </c>
      <c r="F200" s="48"/>
      <c r="G200" s="16">
        <v>12</v>
      </c>
      <c r="H200" s="21">
        <v>0.05</v>
      </c>
      <c r="I200" s="35">
        <f t="shared" si="28"/>
        <v>7.3842012358333333</v>
      </c>
      <c r="J200" s="14">
        <f t="shared" si="20"/>
        <v>0.87786820649795139</v>
      </c>
      <c r="K200" s="12">
        <f t="shared" si="30"/>
        <v>4.3749552547884776E-2</v>
      </c>
      <c r="L200" s="13">
        <f>SUM(E197:E200)</f>
        <v>0.35099999999999998</v>
      </c>
      <c r="M200" s="20">
        <f>+(L200/L196)-1</f>
        <v>0.16999999999999993</v>
      </c>
      <c r="N200" s="72">
        <f t="shared" si="18"/>
        <v>-4.2177210678903121E-3</v>
      </c>
      <c r="O200" s="72">
        <f>AVERAGE(N$9:N200)</f>
        <v>1.2398708900694643E-2</v>
      </c>
      <c r="P200" s="71">
        <f t="shared" si="23"/>
        <v>0.70120586901354409</v>
      </c>
      <c r="Q200" s="64">
        <f t="shared" si="31"/>
        <v>6.6735362167078989E-3</v>
      </c>
      <c r="R200" s="64">
        <f t="shared" si="32"/>
        <v>-3.8353039721354953E-2</v>
      </c>
      <c r="S200" s="62"/>
    </row>
    <row r="201" spans="1:19" s="2" customFormat="1" x14ac:dyDescent="0.25">
      <c r="A201" s="33">
        <f t="shared" si="26"/>
        <v>37164</v>
      </c>
      <c r="B201" s="2" t="s">
        <v>6</v>
      </c>
      <c r="C201" s="11">
        <v>7.8014497</v>
      </c>
      <c r="E201" s="15">
        <f t="shared" si="29"/>
        <v>9.5000000000000001E-2</v>
      </c>
      <c r="F201" s="48"/>
      <c r="G201" s="16">
        <v>12</v>
      </c>
      <c r="H201" s="21">
        <v>0.05</v>
      </c>
      <c r="I201" s="35">
        <f t="shared" si="28"/>
        <v>7.5765607858333333</v>
      </c>
      <c r="J201" s="14">
        <f t="shared" si="20"/>
        <v>0.97117344560118524</v>
      </c>
      <c r="K201" s="12">
        <f t="shared" si="30"/>
        <v>4.8708895732545707E-2</v>
      </c>
      <c r="M201" s="19"/>
      <c r="N201" s="72">
        <f t="shared" si="18"/>
        <v>-7.2527354348288275E-2</v>
      </c>
      <c r="O201" s="72">
        <f>AVERAGE(N$9:N201)</f>
        <v>1.1958677484896802E-2</v>
      </c>
      <c r="P201" s="71">
        <f t="shared" si="23"/>
        <v>0.5502312644406766</v>
      </c>
      <c r="Q201" s="64">
        <f t="shared" si="31"/>
        <v>-6.1233312250328881E-2</v>
      </c>
      <c r="R201" s="64">
        <f t="shared" si="32"/>
        <v>-0.11343484021971229</v>
      </c>
      <c r="S201" s="62"/>
    </row>
    <row r="202" spans="1:19" s="2" customFormat="1" x14ac:dyDescent="0.25">
      <c r="A202" s="23">
        <f t="shared" si="26"/>
        <v>37256</v>
      </c>
      <c r="B202" s="2" t="s">
        <v>5</v>
      </c>
      <c r="C202" s="11">
        <v>7.9526583500000001</v>
      </c>
      <c r="E202" s="15">
        <f t="shared" si="29"/>
        <v>9.7000000000000003E-2</v>
      </c>
      <c r="F202" s="48"/>
      <c r="G202" s="16">
        <v>12</v>
      </c>
      <c r="H202" s="21">
        <v>0.05</v>
      </c>
      <c r="I202" s="35">
        <f t="shared" si="28"/>
        <v>7.7696789025000008</v>
      </c>
      <c r="J202" s="14">
        <f t="shared" si="20"/>
        <v>0.97699141099152098</v>
      </c>
      <c r="K202" s="12">
        <f t="shared" si="30"/>
        <v>4.8788717297279592E-2</v>
      </c>
      <c r="M202" s="19"/>
      <c r="N202" s="72">
        <f t="shared" si="18"/>
        <v>1.9382122017655323E-2</v>
      </c>
      <c r="O202" s="72">
        <f>AVERAGE(N$9:N202)</f>
        <v>1.1996942662900714E-2</v>
      </c>
      <c r="P202" s="71">
        <f t="shared" si="23"/>
        <v>0.50961836013209272</v>
      </c>
      <c r="Q202" s="64">
        <f t="shared" si="31"/>
        <v>3.1815708559910352E-2</v>
      </c>
      <c r="R202" s="64">
        <f t="shared" si="32"/>
        <v>-0.11227125398702797</v>
      </c>
      <c r="S202" s="62"/>
    </row>
    <row r="203" spans="1:19" s="2" customFormat="1" x14ac:dyDescent="0.25">
      <c r="A203" s="23">
        <f t="shared" si="26"/>
        <v>37346</v>
      </c>
      <c r="B203" s="2" t="s">
        <v>5</v>
      </c>
      <c r="C203" s="11">
        <v>7.9782837200000003</v>
      </c>
      <c r="E203" s="15">
        <f t="shared" si="29"/>
        <v>9.9000000000000005E-2</v>
      </c>
      <c r="F203" s="48"/>
      <c r="G203" s="16">
        <v>12</v>
      </c>
      <c r="H203" s="21">
        <v>0.05</v>
      </c>
      <c r="I203" s="35">
        <f t="shared" si="28"/>
        <v>7.9387395150000017</v>
      </c>
      <c r="J203" s="14">
        <f t="shared" si="20"/>
        <v>0.9950435198361185</v>
      </c>
      <c r="K203" s="12">
        <f t="shared" si="30"/>
        <v>4.9634735225986673E-2</v>
      </c>
      <c r="M203" s="19"/>
      <c r="N203" s="72">
        <f t="shared" si="18"/>
        <v>3.2222395169283491E-3</v>
      </c>
      <c r="O203" s="72">
        <f>AVERAGE(N$9:N203)</f>
        <v>1.195194418522906E-2</v>
      </c>
      <c r="P203" s="71">
        <f t="shared" si="23"/>
        <v>0.5283657937003301</v>
      </c>
      <c r="Q203" s="64">
        <f t="shared" si="31"/>
        <v>1.5670907074739379E-2</v>
      </c>
      <c r="R203" s="64">
        <f t="shared" si="32"/>
        <v>-9.6208924971855625E-3</v>
      </c>
      <c r="S203" s="62"/>
    </row>
    <row r="204" spans="1:19" s="2" customFormat="1" x14ac:dyDescent="0.25">
      <c r="A204" s="33">
        <f t="shared" si="26"/>
        <v>37437</v>
      </c>
      <c r="B204" s="2" t="s">
        <v>6</v>
      </c>
      <c r="C204" s="11">
        <v>7.7117432900000003</v>
      </c>
      <c r="E204" s="15">
        <f t="shared" si="29"/>
        <v>0.10100000000000001</v>
      </c>
      <c r="F204" s="48"/>
      <c r="G204" s="16">
        <v>12</v>
      </c>
      <c r="H204" s="21">
        <v>0.05</v>
      </c>
      <c r="I204" s="35">
        <f t="shared" si="28"/>
        <v>8.093977416666668</v>
      </c>
      <c r="J204" s="14">
        <f t="shared" si="20"/>
        <v>1.0495652036501681</v>
      </c>
      <c r="K204" s="12">
        <f t="shared" si="30"/>
        <v>5.2387635947876578E-2</v>
      </c>
      <c r="L204" s="13">
        <f>SUM(E201:E204)</f>
        <v>0.39200000000000002</v>
      </c>
      <c r="M204" s="20">
        <f>+(L204/L200)-1</f>
        <v>0.11680911680911699</v>
      </c>
      <c r="N204" s="72">
        <f>+(C204/C203)-1</f>
        <v>-3.3408241591087462E-2</v>
      </c>
      <c r="O204" s="72">
        <f>AVERAGE(N$9:N204)</f>
        <v>1.1720514665962141E-2</v>
      </c>
      <c r="P204" s="71">
        <f t="shared" si="23"/>
        <v>0.38144850485555359</v>
      </c>
      <c r="Q204" s="64">
        <f t="shared" si="31"/>
        <v>-2.0748877303651471E-2</v>
      </c>
      <c r="R204" s="64">
        <f t="shared" si="32"/>
        <v>-3.6599435640312539E-2</v>
      </c>
      <c r="S204" s="62"/>
    </row>
    <row r="205" spans="1:19" s="2" customFormat="1" x14ac:dyDescent="0.25">
      <c r="A205" s="33">
        <f t="shared" si="26"/>
        <v>37529</v>
      </c>
      <c r="B205" s="2" t="s">
        <v>6</v>
      </c>
      <c r="C205" s="11">
        <v>7.0790488399999996</v>
      </c>
      <c r="E205" s="89">
        <v>9.3826900000000005E-2</v>
      </c>
      <c r="F205" s="49"/>
      <c r="G205" s="16">
        <v>12</v>
      </c>
      <c r="H205" s="21">
        <v>0.05</v>
      </c>
      <c r="I205" s="35">
        <f t="shared" si="28"/>
        <v>8.2041794908333348</v>
      </c>
      <c r="J205" s="14">
        <f t="shared" si="20"/>
        <v>1.1589381110744441</v>
      </c>
      <c r="K205" s="12">
        <f>+E205*4/C205</f>
        <v>5.3016670527731527E-2</v>
      </c>
      <c r="L205" s="41"/>
      <c r="M205" s="19"/>
      <c r="N205" s="72">
        <f t="shared" si="18"/>
        <v>-8.2042986417925845E-2</v>
      </c>
      <c r="O205" s="72">
        <f>AVERAGE(N$9:N205)</f>
        <v>1.1244557807668292E-2</v>
      </c>
      <c r="P205" s="71">
        <f t="shared" si="23"/>
        <v>0.17896650334287734</v>
      </c>
      <c r="Q205" s="64">
        <f t="shared" si="31"/>
        <v>-6.9876230281000526E-2</v>
      </c>
      <c r="R205" s="64">
        <f t="shared" si="32"/>
        <v>-4.5469149720627211E-2</v>
      </c>
      <c r="S205" s="62"/>
    </row>
    <row r="206" spans="1:19" s="2" customFormat="1" x14ac:dyDescent="0.25">
      <c r="A206" s="23">
        <f t="shared" si="26"/>
        <v>37621</v>
      </c>
      <c r="B206" s="2" t="s">
        <v>5</v>
      </c>
      <c r="C206" s="11">
        <v>7.1529744099999997</v>
      </c>
      <c r="E206" s="89">
        <v>9.4835699999999995E-2</v>
      </c>
      <c r="F206" s="49"/>
      <c r="G206" s="16">
        <v>12</v>
      </c>
      <c r="H206" s="34">
        <v>0.05</v>
      </c>
      <c r="I206" s="35">
        <f t="shared" si="28"/>
        <v>8.2578321941666673</v>
      </c>
      <c r="J206" s="14">
        <f t="shared" si="20"/>
        <v>1.1544613080989155</v>
      </c>
      <c r="K206" s="12">
        <f>+E206*4/C206</f>
        <v>5.3032875312635154E-2</v>
      </c>
      <c r="L206" s="41"/>
      <c r="M206" s="19"/>
      <c r="N206" s="72">
        <f t="shared" si="18"/>
        <v>1.0442867632482589E-2</v>
      </c>
      <c r="O206" s="72">
        <f>AVERAGE(N$9:N206)</f>
        <v>1.1240508867389577E-2</v>
      </c>
      <c r="P206" s="71">
        <f t="shared" si="23"/>
        <v>0.21843340994859117</v>
      </c>
      <c r="Q206" s="64">
        <f t="shared" si="31"/>
        <v>2.3839540284906428E-2</v>
      </c>
      <c r="R206" s="64">
        <f t="shared" si="32"/>
        <v>-5.2847888600399462E-2</v>
      </c>
      <c r="S206" s="62"/>
    </row>
    <row r="207" spans="1:19" x14ac:dyDescent="0.25">
      <c r="A207" s="23">
        <f t="shared" si="26"/>
        <v>37711</v>
      </c>
      <c r="B207" s="32" t="s">
        <v>6</v>
      </c>
      <c r="C207" s="11">
        <v>6.99602594</v>
      </c>
      <c r="E207" s="89">
        <v>9.2726699999999995E-2</v>
      </c>
      <c r="F207" s="49"/>
      <c r="G207" s="16">
        <v>12</v>
      </c>
      <c r="H207" s="34">
        <v>0.05</v>
      </c>
      <c r="I207" s="35">
        <f t="shared" si="28"/>
        <v>8.2313701366666656</v>
      </c>
      <c r="J207" s="36">
        <f t="shared" si="20"/>
        <v>1.1765779897417969</v>
      </c>
      <c r="K207" s="38">
        <f>+E207*4/C207</f>
        <v>5.3016784554689625E-2</v>
      </c>
      <c r="L207" s="41"/>
      <c r="M207" s="39"/>
      <c r="N207" s="72">
        <f t="shared" ref="N207:N243" si="33">+(C207/C206)-1</f>
        <v>-2.1941707184158554E-2</v>
      </c>
      <c r="O207" s="72">
        <f>AVERAGE(N$9:N207)</f>
        <v>1.1073764063110439E-2</v>
      </c>
      <c r="P207" s="71">
        <f t="shared" si="23"/>
        <v>0.136388892408281</v>
      </c>
      <c r="Q207" s="64">
        <f t="shared" si="31"/>
        <v>-8.9783307361223572E-3</v>
      </c>
      <c r="R207" s="64">
        <f t="shared" si="32"/>
        <v>-7.5834249117694985E-2</v>
      </c>
      <c r="S207" s="62"/>
    </row>
    <row r="208" spans="1:19" s="2" customFormat="1" x14ac:dyDescent="0.25">
      <c r="A208" s="33">
        <f t="shared" si="26"/>
        <v>37802</v>
      </c>
      <c r="B208" s="2" t="s">
        <v>5</v>
      </c>
      <c r="C208" s="11">
        <v>7.51339807</v>
      </c>
      <c r="E208" s="89">
        <v>9.9581600000000006E-2</v>
      </c>
      <c r="F208" s="49"/>
      <c r="G208" s="16">
        <v>12</v>
      </c>
      <c r="H208" s="34">
        <v>0.05</v>
      </c>
      <c r="I208" s="35">
        <f t="shared" si="28"/>
        <v>8.099345481666667</v>
      </c>
      <c r="J208" s="14">
        <f t="shared" si="20"/>
        <v>1.0779870048422266</v>
      </c>
      <c r="K208" s="12">
        <f>+E208*4/C208</f>
        <v>5.3015479319598997E-2</v>
      </c>
      <c r="L208" s="13">
        <f>SUM(E205:E208)</f>
        <v>0.3809709</v>
      </c>
      <c r="M208" s="20">
        <f>+(L208/L204)-1</f>
        <v>-2.813545918367355E-2</v>
      </c>
      <c r="N208" s="72">
        <f t="shared" si="33"/>
        <v>7.3952288690341872E-2</v>
      </c>
      <c r="O208" s="72">
        <f>AVERAGE(N$9:N208)</f>
        <v>1.1388156686246598E-2</v>
      </c>
      <c r="P208" s="71">
        <f t="shared" si="23"/>
        <v>0.23105880030148107</v>
      </c>
      <c r="Q208" s="64">
        <f t="shared" si="31"/>
        <v>8.8186312528166541E-2</v>
      </c>
      <c r="R208" s="64">
        <f t="shared" si="32"/>
        <v>2.697305860458199E-2</v>
      </c>
      <c r="S208" s="62"/>
    </row>
    <row r="209" spans="1:19" s="2" customFormat="1" x14ac:dyDescent="0.25">
      <c r="A209" s="33">
        <f t="shared" si="26"/>
        <v>37894</v>
      </c>
      <c r="B209" s="2" t="s">
        <v>5</v>
      </c>
      <c r="C209" s="11">
        <v>7.7555584900000003</v>
      </c>
      <c r="E209" s="90">
        <f t="shared" ref="E209:E220" si="34">ROUND((AVERAGEA(C197:C208)*0.05/4),7)</f>
        <v>9.9588800000000005E-2</v>
      </c>
      <c r="F209" s="46"/>
      <c r="G209" s="16">
        <v>12</v>
      </c>
      <c r="H209" s="21">
        <v>0.05</v>
      </c>
      <c r="I209" s="13">
        <f t="shared" si="28"/>
        <v>7.9671001124999989</v>
      </c>
      <c r="J209" s="14">
        <f t="shared" si="20"/>
        <v>1.0272761301165816</v>
      </c>
      <c r="K209" s="12">
        <f t="shared" ref="K209:K248" si="35">+E209*4/C208</f>
        <v>5.3019312472019735E-2</v>
      </c>
      <c r="M209" s="19"/>
      <c r="N209" s="72">
        <f t="shared" si="33"/>
        <v>3.2230479171190707E-2</v>
      </c>
      <c r="O209" s="72">
        <f>AVERAGE(N$9:N209)</f>
        <v>1.1491849832937863E-2</v>
      </c>
      <c r="P209" s="71">
        <f t="shared" si="23"/>
        <v>0.41420729597088624</v>
      </c>
      <c r="Q209" s="64">
        <f t="shared" si="31"/>
        <v>4.5485307289195753E-2</v>
      </c>
      <c r="R209" s="64">
        <f t="shared" si="32"/>
        <v>0.15434663504762214</v>
      </c>
      <c r="S209" s="62"/>
    </row>
    <row r="210" spans="1:19" s="2" customFormat="1" x14ac:dyDescent="0.25">
      <c r="A210" s="23">
        <f t="shared" si="26"/>
        <v>37986</v>
      </c>
      <c r="B210" s="2" t="s">
        <v>5</v>
      </c>
      <c r="C210" s="11">
        <v>8.2787012699999991</v>
      </c>
      <c r="E210" s="15">
        <f t="shared" si="34"/>
        <v>9.81012E-2</v>
      </c>
      <c r="F210" s="48"/>
      <c r="G210" s="16">
        <v>12</v>
      </c>
      <c r="H210" s="21">
        <v>0.05</v>
      </c>
      <c r="I210" s="35">
        <f t="shared" si="28"/>
        <v>7.8480966641666656</v>
      </c>
      <c r="J210" s="14">
        <f t="shared" si="20"/>
        <v>0.94798645442205531</v>
      </c>
      <c r="K210" s="12">
        <f t="shared" si="35"/>
        <v>5.0596588305789433E-2</v>
      </c>
      <c r="M210" s="19"/>
      <c r="N210" s="72">
        <f t="shared" si="33"/>
        <v>6.7453914592293662E-2</v>
      </c>
      <c r="O210" s="72">
        <f>AVERAGE(N$9:N210)</f>
        <v>1.176888975748913E-2</v>
      </c>
      <c r="P210" s="71">
        <f t="shared" si="23"/>
        <v>0.39750129939055667</v>
      </c>
      <c r="Q210" s="64">
        <f t="shared" si="31"/>
        <v>8.0103061668741121E-2</v>
      </c>
      <c r="R210" s="64">
        <f t="shared" si="32"/>
        <v>0.21778197235378438</v>
      </c>
      <c r="S210" s="62"/>
    </row>
    <row r="211" spans="1:19" s="2" customFormat="1" x14ac:dyDescent="0.25">
      <c r="A211" s="23">
        <f t="shared" si="26"/>
        <v>38077</v>
      </c>
      <c r="B211" s="2" t="s">
        <v>5</v>
      </c>
      <c r="C211" s="11">
        <v>8.6116244000000002</v>
      </c>
      <c r="E211" s="15">
        <f t="shared" si="34"/>
        <v>9.6956799999999996E-2</v>
      </c>
      <c r="F211" s="48"/>
      <c r="G211" s="16">
        <v>12</v>
      </c>
      <c r="H211" s="21">
        <v>0.05</v>
      </c>
      <c r="I211" s="35">
        <f t="shared" si="28"/>
        <v>7.756541580833332</v>
      </c>
      <c r="J211" s="14">
        <f t="shared" si="20"/>
        <v>0.90070597840209243</v>
      </c>
      <c r="K211" s="12">
        <f t="shared" si="35"/>
        <v>4.6846381739294236E-2</v>
      </c>
      <c r="M211" s="19"/>
      <c r="N211" s="72">
        <f t="shared" si="33"/>
        <v>4.0214415177225238E-2</v>
      </c>
      <c r="O211" s="72">
        <f>AVERAGE(N$9:N211)</f>
        <v>1.1909015498473053E-2</v>
      </c>
      <c r="P211" s="71">
        <f t="shared" si="23"/>
        <v>0.40817995611068247</v>
      </c>
      <c r="Q211" s="64">
        <f t="shared" si="31"/>
        <v>5.1926010612048712E-2</v>
      </c>
      <c r="R211" s="64">
        <f t="shared" si="32"/>
        <v>0.29262212089158113</v>
      </c>
      <c r="S211" s="62"/>
    </row>
    <row r="212" spans="1:19" s="2" customFormat="1" x14ac:dyDescent="0.25">
      <c r="A212" s="33">
        <f t="shared" si="26"/>
        <v>38168</v>
      </c>
      <c r="B212" s="2" t="s">
        <v>6</v>
      </c>
      <c r="C212" s="11">
        <v>8.5447248899999995</v>
      </c>
      <c r="E212" s="15">
        <f t="shared" si="34"/>
        <v>9.7128099999999995E-2</v>
      </c>
      <c r="F212" s="48"/>
      <c r="G212" s="16">
        <v>12</v>
      </c>
      <c r="H212" s="21">
        <v>0.05</v>
      </c>
      <c r="I212" s="35">
        <f t="shared" si="28"/>
        <v>7.7702484233333324</v>
      </c>
      <c r="J212" s="14">
        <f t="shared" ref="J212:J275" si="36">+I212/C212</f>
        <v>0.90936203603546717</v>
      </c>
      <c r="K212" s="12">
        <f t="shared" si="35"/>
        <v>4.5114879836143339E-2</v>
      </c>
      <c r="L212" s="13">
        <f>SUM(E209:E212)</f>
        <v>0.39177489999999998</v>
      </c>
      <c r="M212" s="20">
        <f>+(L212/L208)-1</f>
        <v>2.8359121392211195E-2</v>
      </c>
      <c r="N212" s="72">
        <f t="shared" si="33"/>
        <v>-7.7685122913628835E-3</v>
      </c>
      <c r="O212" s="72">
        <f>AVERAGE(N$9:N212)</f>
        <v>1.1812557028915031E-2</v>
      </c>
      <c r="P212" s="71">
        <f t="shared" si="23"/>
        <v>0.33734529335711305</v>
      </c>
      <c r="Q212" s="64">
        <f t="shared" si="31"/>
        <v>3.5102076676729278E-3</v>
      </c>
      <c r="R212" s="64">
        <f t="shared" si="32"/>
        <v>0.19203805270998831</v>
      </c>
      <c r="S212" s="62"/>
    </row>
    <row r="213" spans="1:19" s="2" customFormat="1" x14ac:dyDescent="0.25">
      <c r="A213" s="33">
        <f t="shared" si="26"/>
        <v>38260</v>
      </c>
      <c r="B213" s="2" t="s">
        <v>5</v>
      </c>
      <c r="C213" s="11">
        <v>8.6738099900000005</v>
      </c>
      <c r="E213" s="15">
        <f t="shared" si="34"/>
        <v>9.7266900000000003E-2</v>
      </c>
      <c r="F213" s="48"/>
      <c r="G213" s="16">
        <v>12</v>
      </c>
      <c r="H213" s="21">
        <v>0.05</v>
      </c>
      <c r="I213" s="35">
        <f t="shared" si="28"/>
        <v>7.7813492808333331</v>
      </c>
      <c r="J213" s="14">
        <f t="shared" si="36"/>
        <v>0.89710857049029413</v>
      </c>
      <c r="K213" s="12">
        <f t="shared" si="35"/>
        <v>4.5533075085346611E-2</v>
      </c>
      <c r="M213" s="19"/>
      <c r="N213" s="72">
        <f t="shared" si="33"/>
        <v>1.5106993105310051E-2</v>
      </c>
      <c r="O213" s="72">
        <f>AVERAGE(N$9:N213)</f>
        <v>1.1828627448799887E-2</v>
      </c>
      <c r="P213" s="71">
        <f t="shared" si="23"/>
        <v>0.34786609351629583</v>
      </c>
      <c r="Q213" s="64">
        <f t="shared" si="31"/>
        <v>2.6490261876646687E-2</v>
      </c>
      <c r="R213" s="64">
        <f t="shared" si="32"/>
        <v>0.17038034333153473</v>
      </c>
      <c r="S213" s="62"/>
    </row>
    <row r="214" spans="1:19" s="2" customFormat="1" x14ac:dyDescent="0.25">
      <c r="A214" s="23">
        <f t="shared" si="26"/>
        <v>38352</v>
      </c>
      <c r="B214" s="2" t="s">
        <v>5</v>
      </c>
      <c r="C214" s="11">
        <v>9.4892129799999996</v>
      </c>
      <c r="E214" s="15">
        <f t="shared" si="34"/>
        <v>9.8175600000000002E-2</v>
      </c>
      <c r="F214" s="48"/>
      <c r="G214" s="16">
        <v>12</v>
      </c>
      <c r="H214" s="21">
        <v>0.05</v>
      </c>
      <c r="I214" s="35">
        <f t="shared" si="28"/>
        <v>7.8540459716666655</v>
      </c>
      <c r="J214" s="14">
        <f t="shared" si="36"/>
        <v>0.82768149352536358</v>
      </c>
      <c r="K214" s="12">
        <f t="shared" si="35"/>
        <v>4.5274498801881176E-2</v>
      </c>
      <c r="M214" s="19"/>
      <c r="N214" s="72">
        <f t="shared" si="33"/>
        <v>9.4007476638302334E-2</v>
      </c>
      <c r="O214" s="72">
        <f>AVERAGE(N$9:N214)</f>
        <v>1.2227553901176113E-2</v>
      </c>
      <c r="P214" s="71">
        <f t="shared" si="23"/>
        <v>0.27022136654466222</v>
      </c>
      <c r="Q214" s="64">
        <f t="shared" si="31"/>
        <v>0.1053261013387727</v>
      </c>
      <c r="R214" s="64">
        <f t="shared" si="32"/>
        <v>0.19771157761511149</v>
      </c>
      <c r="S214" s="62"/>
    </row>
    <row r="215" spans="1:19" s="2" customFormat="1" x14ac:dyDescent="0.25">
      <c r="A215" s="23">
        <f t="shared" si="26"/>
        <v>38442</v>
      </c>
      <c r="B215" s="2" t="s">
        <v>5</v>
      </c>
      <c r="C215" s="11">
        <v>9.6048635999999998</v>
      </c>
      <c r="E215" s="15">
        <f t="shared" si="34"/>
        <v>9.9776199999999995E-2</v>
      </c>
      <c r="F215" s="48"/>
      <c r="G215" s="16">
        <v>12</v>
      </c>
      <c r="H215" s="21">
        <v>0.05</v>
      </c>
      <c r="I215" s="35">
        <f t="shared" si="28"/>
        <v>7.9820921908333338</v>
      </c>
      <c r="J215" s="14">
        <f t="shared" si="36"/>
        <v>0.83104690740567455</v>
      </c>
      <c r="K215" s="12">
        <f t="shared" si="35"/>
        <v>4.2058788314813439E-2</v>
      </c>
      <c r="M215" s="19"/>
      <c r="N215" s="72">
        <f t="shared" si="33"/>
        <v>1.2187588185000431E-2</v>
      </c>
      <c r="O215" s="72">
        <f>AVERAGE(N$9:N215)</f>
        <v>1.2227360830083476E-2</v>
      </c>
      <c r="P215" s="71">
        <f t="shared" si="23"/>
        <v>0.11940598778008527</v>
      </c>
      <c r="Q215" s="64">
        <f t="shared" si="31"/>
        <v>2.2702285263703739E-2</v>
      </c>
      <c r="R215" s="64">
        <f t="shared" si="32"/>
        <v>0.16443776002941268</v>
      </c>
      <c r="S215" s="62"/>
    </row>
    <row r="216" spans="1:19" s="2" customFormat="1" x14ac:dyDescent="0.25">
      <c r="A216" s="33">
        <f t="shared" si="26"/>
        <v>38533</v>
      </c>
      <c r="B216" s="2" t="s">
        <v>5</v>
      </c>
      <c r="C216" s="11">
        <v>9.7074182699999998</v>
      </c>
      <c r="E216" s="15">
        <f t="shared" si="34"/>
        <v>0.10147050000000001</v>
      </c>
      <c r="F216" s="48"/>
      <c r="G216" s="16">
        <v>12</v>
      </c>
      <c r="H216" s="21">
        <v>0.05</v>
      </c>
      <c r="I216" s="35">
        <f t="shared" si="28"/>
        <v>8.1176405141666663</v>
      </c>
      <c r="J216" s="14">
        <f t="shared" si="36"/>
        <v>0.83623063191307878</v>
      </c>
      <c r="K216" s="12">
        <f t="shared" si="35"/>
        <v>4.2257966057945899E-2</v>
      </c>
      <c r="L216" s="13">
        <f>SUM(E213:E216)</f>
        <v>0.39668920000000002</v>
      </c>
      <c r="M216" s="20">
        <f>+(L216/L212)-1</f>
        <v>1.2543682609580165E-2</v>
      </c>
      <c r="N216" s="72">
        <f t="shared" si="33"/>
        <v>1.0677368703080781E-2</v>
      </c>
      <c r="O216" s="72">
        <f>AVERAGE(N$9:N216)</f>
        <v>1.2219908944857501E-2</v>
      </c>
      <c r="P216" s="71">
        <f t="shared" si="23"/>
        <v>6.6709112321871489E-2</v>
      </c>
      <c r="Q216" s="64">
        <f t="shared" si="31"/>
        <v>2.1241860217567275E-2</v>
      </c>
      <c r="R216" s="64">
        <f t="shared" si="32"/>
        <v>0.18501294264245915</v>
      </c>
      <c r="S216" s="62"/>
    </row>
    <row r="217" spans="1:19" s="2" customFormat="1" x14ac:dyDescent="0.25">
      <c r="A217" s="33">
        <f t="shared" si="26"/>
        <v>38625</v>
      </c>
      <c r="B217" s="2" t="s">
        <v>5</v>
      </c>
      <c r="C217" s="11">
        <v>10.22241629</v>
      </c>
      <c r="E217" s="15">
        <f t="shared" si="34"/>
        <v>0.1035493</v>
      </c>
      <c r="F217" s="48"/>
      <c r="G217" s="16">
        <v>12</v>
      </c>
      <c r="H217" s="21">
        <v>0.05</v>
      </c>
      <c r="I217" s="35">
        <f t="shared" si="28"/>
        <v>8.2839467624999994</v>
      </c>
      <c r="J217" s="14">
        <f t="shared" si="36"/>
        <v>0.81037071153164708</v>
      </c>
      <c r="K217" s="12">
        <f t="shared" si="35"/>
        <v>4.2668110972414089E-2</v>
      </c>
      <c r="M217" s="19"/>
      <c r="N217" s="72">
        <f t="shared" si="33"/>
        <v>5.3052006792739137E-2</v>
      </c>
      <c r="O217" s="72">
        <f>AVERAGE(N$9:N217)</f>
        <v>1.2415277834081815E-2</v>
      </c>
      <c r="P217" s="71">
        <f t="shared" si="23"/>
        <v>0.11311647226633803</v>
      </c>
      <c r="Q217" s="64">
        <f t="shared" si="31"/>
        <v>6.371903453584267E-2</v>
      </c>
      <c r="R217" s="64">
        <f t="shared" si="32"/>
        <v>0.22799101956954715</v>
      </c>
      <c r="S217" s="62"/>
    </row>
    <row r="218" spans="1:19" s="2" customFormat="1" x14ac:dyDescent="0.25">
      <c r="A218" s="23">
        <f t="shared" si="26"/>
        <v>38717</v>
      </c>
      <c r="B218" s="2" t="s">
        <v>5</v>
      </c>
      <c r="C218" s="11">
        <v>10.536869510000001</v>
      </c>
      <c r="E218" s="15">
        <f t="shared" si="34"/>
        <v>0.10682369999999999</v>
      </c>
      <c r="F218" s="48"/>
      <c r="G218" s="16">
        <v>12</v>
      </c>
      <c r="H218" s="21">
        <v>0.05</v>
      </c>
      <c r="I218" s="35">
        <f t="shared" si="28"/>
        <v>8.5458940499999994</v>
      </c>
      <c r="J218" s="14">
        <f>+I218/C218</f>
        <v>0.81104677645381595</v>
      </c>
      <c r="K218" s="12">
        <f t="shared" si="35"/>
        <v>4.1799784696500551E-2</v>
      </c>
      <c r="M218" s="19"/>
      <c r="N218" s="72">
        <f t="shared" si="33"/>
        <v>3.076114404650232E-2</v>
      </c>
      <c r="O218" s="72">
        <f>AVERAGE(N$9:N218)</f>
        <v>1.2502639101760008E-2</v>
      </c>
      <c r="P218" s="71">
        <f t="shared" si="23"/>
        <v>0.12364961559707344</v>
      </c>
      <c r="Q218" s="64">
        <f t="shared" si="31"/>
        <v>4.1211090220627349E-2</v>
      </c>
      <c r="R218" s="64">
        <f t="shared" si="32"/>
        <v>0.15676076654528281</v>
      </c>
      <c r="S218" s="62"/>
    </row>
    <row r="219" spans="1:19" s="2" customFormat="1" x14ac:dyDescent="0.25">
      <c r="A219" s="23">
        <f t="shared" si="26"/>
        <v>38807</v>
      </c>
      <c r="B219" s="2" t="s">
        <v>5</v>
      </c>
      <c r="C219" s="11">
        <v>10.93734641</v>
      </c>
      <c r="E219" s="15">
        <f t="shared" si="34"/>
        <v>0.11034860000000001</v>
      </c>
      <c r="F219" s="48"/>
      <c r="G219" s="16">
        <v>12</v>
      </c>
      <c r="H219" s="21">
        <v>0.05</v>
      </c>
      <c r="I219" s="35">
        <f t="shared" si="28"/>
        <v>8.8278853083333342</v>
      </c>
      <c r="J219" s="14">
        <f t="shared" si="36"/>
        <v>0.80713227664271581</v>
      </c>
      <c r="K219" s="12">
        <f t="shared" si="35"/>
        <v>4.1890468471788067E-2</v>
      </c>
      <c r="M219" s="19"/>
      <c r="N219" s="72">
        <f t="shared" si="33"/>
        <v>3.8007199350805987E-2</v>
      </c>
      <c r="O219" s="72">
        <f>AVERAGE(N$9:N219)</f>
        <v>1.2623513794883448E-2</v>
      </c>
      <c r="P219" s="71">
        <f t="shared" si="23"/>
        <v>0.29479841045746125</v>
      </c>
      <c r="Q219" s="64">
        <f t="shared" si="31"/>
        <v>4.847981646875299E-2</v>
      </c>
      <c r="R219" s="64">
        <f t="shared" si="32"/>
        <v>0.18591728373122907</v>
      </c>
      <c r="S219" s="62"/>
    </row>
    <row r="220" spans="1:19" s="2" customFormat="1" x14ac:dyDescent="0.25">
      <c r="A220" s="33">
        <f t="shared" si="26"/>
        <v>38898</v>
      </c>
      <c r="B220" s="2" t="s">
        <v>5</v>
      </c>
      <c r="C220" s="11">
        <v>10.998937160000001</v>
      </c>
      <c r="E220" s="15">
        <f t="shared" si="34"/>
        <v>0.1144541</v>
      </c>
      <c r="F220" s="48"/>
      <c r="G220" s="16">
        <v>12</v>
      </c>
      <c r="H220" s="21">
        <v>0.05</v>
      </c>
      <c r="I220" s="35">
        <f t="shared" si="28"/>
        <v>9.1563286808333348</v>
      </c>
      <c r="J220" s="14">
        <f t="shared" si="36"/>
        <v>0.83247395158618531</v>
      </c>
      <c r="K220" s="12">
        <f t="shared" si="35"/>
        <v>4.1858087221359211E-2</v>
      </c>
      <c r="L220" s="13">
        <f>SUM(E217:E220)</f>
        <v>0.4351757</v>
      </c>
      <c r="M220" s="20">
        <f>+(L220/L216)-1</f>
        <v>9.7019278568713174E-2</v>
      </c>
      <c r="N220" s="72">
        <f t="shared" si="33"/>
        <v>5.631233362389354E-3</v>
      </c>
      <c r="O220" s="72">
        <f>AVERAGE(N$9:N220)</f>
        <v>1.2590531340013192E-2</v>
      </c>
      <c r="P220" s="71">
        <f t="shared" ref="P220:P254" si="37">+C220/C200-1</f>
        <v>0.30760483492473512</v>
      </c>
      <c r="Q220" s="64">
        <f t="shared" si="31"/>
        <v>1.6095755167729077E-2</v>
      </c>
      <c r="R220" s="64">
        <f t="shared" si="32"/>
        <v>0.17994136836755659</v>
      </c>
      <c r="S220" s="62"/>
    </row>
    <row r="221" spans="1:19" s="2" customFormat="1" x14ac:dyDescent="0.25">
      <c r="A221" s="33">
        <f t="shared" si="26"/>
        <v>38990</v>
      </c>
      <c r="B221" s="2" t="s">
        <v>5</v>
      </c>
      <c r="C221" s="11">
        <v>11.265606440000001</v>
      </c>
      <c r="E221" s="90">
        <f>ROUND((AVERAGEA(C205:C220)*0.05/4),7)</f>
        <v>0.1110179</v>
      </c>
      <c r="F221" s="46"/>
      <c r="G221" s="6">
        <v>16</v>
      </c>
      <c r="H221" s="21">
        <v>0.05</v>
      </c>
      <c r="I221" s="13">
        <f>AVERAGEA(C205:C220)</f>
        <v>8.8814331575000001</v>
      </c>
      <c r="J221" s="14">
        <f t="shared" si="36"/>
        <v>0.78836707147564788</v>
      </c>
      <c r="K221" s="12">
        <f t="shared" si="35"/>
        <v>4.0374046468322579E-2</v>
      </c>
      <c r="M221" s="19"/>
      <c r="N221" s="72">
        <f t="shared" si="33"/>
        <v>2.4245004414590321E-2</v>
      </c>
      <c r="O221" s="72">
        <f>AVERAGE(N$9:N221)</f>
        <v>1.264524717604407E-2</v>
      </c>
      <c r="P221" s="71">
        <f t="shared" si="37"/>
        <v>0.4440401301311987</v>
      </c>
      <c r="Q221" s="64">
        <f t="shared" si="31"/>
        <v>3.433851603167086E-2</v>
      </c>
      <c r="R221" s="64">
        <f t="shared" si="32"/>
        <v>0.14735072358109025</v>
      </c>
      <c r="S221" s="62"/>
    </row>
    <row r="222" spans="1:19" s="2" customFormat="1" x14ac:dyDescent="0.25">
      <c r="A222" s="23">
        <f t="shared" si="26"/>
        <v>39082</v>
      </c>
      <c r="B222" s="2" t="s">
        <v>5</v>
      </c>
      <c r="C222" s="11">
        <v>11.83983119</v>
      </c>
      <c r="E222" s="15">
        <f>ROUND((AVERAGEA(C205:C221)*0.05/4),7)</f>
        <v>0.112771</v>
      </c>
      <c r="F222" s="48"/>
      <c r="G222" s="6">
        <v>17</v>
      </c>
      <c r="H222" s="21">
        <v>0.05</v>
      </c>
      <c r="I222" s="35">
        <f>AVERAGEA(C205:C221)</f>
        <v>9.021678644705883</v>
      </c>
      <c r="J222" s="14">
        <f t="shared" si="36"/>
        <v>0.76197696571262374</v>
      </c>
      <c r="K222" s="12">
        <f t="shared" si="35"/>
        <v>4.004080937874481E-2</v>
      </c>
      <c r="M222" s="19"/>
      <c r="N222" s="72">
        <f t="shared" si="33"/>
        <v>5.0971490355027793E-2</v>
      </c>
      <c r="O222" s="72">
        <f>AVERAGE(N$9:N222)</f>
        <v>1.2824341770338386E-2</v>
      </c>
      <c r="P222" s="71">
        <f t="shared" si="37"/>
        <v>0.48878911540315317</v>
      </c>
      <c r="Q222" s="64">
        <f t="shared" si="31"/>
        <v>6.0981692699713992E-2</v>
      </c>
      <c r="R222" s="64">
        <f t="shared" si="32"/>
        <v>0.1691367142155229</v>
      </c>
      <c r="S222" s="62"/>
    </row>
    <row r="223" spans="1:19" s="2" customFormat="1" x14ac:dyDescent="0.25">
      <c r="A223" s="23">
        <f t="shared" si="26"/>
        <v>39172</v>
      </c>
      <c r="B223" s="2" t="s">
        <v>5</v>
      </c>
      <c r="C223" s="11">
        <v>12.32776413</v>
      </c>
      <c r="E223" s="15">
        <f>ROUND((AVERAGEA(C205:C222)*0.05/4),7)</f>
        <v>0.114728</v>
      </c>
      <c r="F223" s="48"/>
      <c r="G223" s="6">
        <v>18</v>
      </c>
      <c r="H223" s="21">
        <v>0.05</v>
      </c>
      <c r="I223" s="35">
        <f>AVERAGEA(C205:C222)</f>
        <v>9.1782426749999999</v>
      </c>
      <c r="J223" s="14">
        <f t="shared" si="36"/>
        <v>0.74451803086209756</v>
      </c>
      <c r="K223" s="12">
        <f t="shared" si="35"/>
        <v>3.876001208426013E-2</v>
      </c>
      <c r="M223" s="19"/>
      <c r="N223" s="72">
        <f t="shared" si="33"/>
        <v>4.1211139936869312E-2</v>
      </c>
      <c r="O223" s="72">
        <f>AVERAGE(N$9:N223)</f>
        <v>1.2956373389717599E-2</v>
      </c>
      <c r="P223" s="71">
        <f t="shared" si="37"/>
        <v>0.54516492050748977</v>
      </c>
      <c r="Q223" s="64">
        <f t="shared" si="31"/>
        <v>5.0901142957934374E-2</v>
      </c>
      <c r="R223" s="64">
        <f t="shared" si="32"/>
        <v>0.17183668196992263</v>
      </c>
      <c r="S223" s="62"/>
    </row>
    <row r="224" spans="1:19" s="2" customFormat="1" x14ac:dyDescent="0.25">
      <c r="A224" s="33">
        <f t="shared" si="26"/>
        <v>39263</v>
      </c>
      <c r="B224" s="2" t="s">
        <v>5</v>
      </c>
      <c r="C224" s="11">
        <v>13.016692920000001</v>
      </c>
      <c r="E224" s="15">
        <f>ROUND((AVERAGEA(C205:C223)*0.05/4),7)</f>
        <v>0.1168001</v>
      </c>
      <c r="F224" s="48"/>
      <c r="G224" s="6">
        <v>19</v>
      </c>
      <c r="H224" s="21">
        <v>0.05</v>
      </c>
      <c r="I224" s="35">
        <f>AVERAGEA(C205:C223)</f>
        <v>9.3440069621052633</v>
      </c>
      <c r="J224" s="14">
        <f t="shared" si="36"/>
        <v>0.71784799868392857</v>
      </c>
      <c r="K224" s="12">
        <f t="shared" si="35"/>
        <v>3.7898226724102646E-2</v>
      </c>
      <c r="L224" s="13">
        <f>SUM(E221:E224)</f>
        <v>0.45531700000000003</v>
      </c>
      <c r="M224" s="20">
        <f>+(L224/L220)-1</f>
        <v>4.6283144945823196E-2</v>
      </c>
      <c r="N224" s="72">
        <f t="shared" si="33"/>
        <v>5.5884326041205634E-2</v>
      </c>
      <c r="O224" s="72">
        <f>AVERAGE(N$9:N224)</f>
        <v>1.3155113911252266E-2</v>
      </c>
      <c r="P224" s="71">
        <f t="shared" si="37"/>
        <v>0.68790537113431327</v>
      </c>
      <c r="Q224" s="64">
        <f t="shared" ref="Q224:Q263" si="38">((C224-C223+E224)/C223)</f>
        <v>6.5358882722231337E-2</v>
      </c>
      <c r="R224" s="64">
        <f t="shared" ref="R224:R255" si="39">+(1+Q224)*(1+Q223)*(1+Q222)*(1+Q221)-1</f>
        <v>0.22865055964171743</v>
      </c>
      <c r="S224" s="62"/>
    </row>
    <row r="225" spans="1:19" s="2" customFormat="1" x14ac:dyDescent="0.25">
      <c r="A225" s="33">
        <f t="shared" si="26"/>
        <v>39355</v>
      </c>
      <c r="B225" s="2" t="s">
        <v>5</v>
      </c>
      <c r="C225" s="11">
        <v>13.512391839999999</v>
      </c>
      <c r="E225" s="15">
        <f>ROUND((AVERAGEA(C205:C224)*0.05/4),7)</f>
        <v>0.11909550000000001</v>
      </c>
      <c r="F225" s="48"/>
      <c r="G225" s="6">
        <v>20</v>
      </c>
      <c r="H225" s="21">
        <v>0.05</v>
      </c>
      <c r="I225" s="35">
        <f>AVERAGEA(C205:C224)</f>
        <v>9.5276412599999993</v>
      </c>
      <c r="J225" s="14">
        <f t="shared" si="36"/>
        <v>0.70510397957790427</v>
      </c>
      <c r="K225" s="12">
        <f t="shared" si="35"/>
        <v>3.6597775097547587E-2</v>
      </c>
      <c r="M225" s="19"/>
      <c r="N225" s="72">
        <f t="shared" si="33"/>
        <v>3.8081786445032018E-2</v>
      </c>
      <c r="O225" s="72">
        <f>AVERAGE(N$9:N225)</f>
        <v>1.3269983369933278E-2</v>
      </c>
      <c r="P225" s="71">
        <f t="shared" si="37"/>
        <v>0.90878635610599923</v>
      </c>
      <c r="Q225" s="64">
        <f t="shared" si="38"/>
        <v>4.7231230219418809E-2</v>
      </c>
      <c r="R225" s="64">
        <f t="shared" si="39"/>
        <v>0.2439653141989111</v>
      </c>
      <c r="S225" s="62"/>
    </row>
    <row r="226" spans="1:19" s="2" customFormat="1" x14ac:dyDescent="0.25">
      <c r="A226" s="23">
        <f t="shared" si="26"/>
        <v>39447</v>
      </c>
      <c r="B226" s="2" t="s">
        <v>5</v>
      </c>
      <c r="C226" s="11">
        <v>13.59147761</v>
      </c>
      <c r="E226" s="15">
        <f>ROUND((AVERAGEA(C205:C225)*0.05/4),7)</f>
        <v>0.1214674</v>
      </c>
      <c r="F226" s="57">
        <f>+(4*E226)/AVERAGE(C205:C225)</f>
        <v>5.0000003665494841E-2</v>
      </c>
      <c r="G226" s="6">
        <v>21</v>
      </c>
      <c r="H226" s="21">
        <v>0.05</v>
      </c>
      <c r="I226" s="35">
        <f>AVERAGEA(C205:C225)</f>
        <v>9.7173912876190478</v>
      </c>
      <c r="J226" s="14">
        <f t="shared" si="36"/>
        <v>0.71496209363354479</v>
      </c>
      <c r="K226" s="12">
        <f t="shared" si="35"/>
        <v>3.5957334996880912E-2</v>
      </c>
      <c r="M226" s="19"/>
      <c r="N226" s="72">
        <f t="shared" si="33"/>
        <v>5.852832787596407E-3</v>
      </c>
      <c r="O226" s="72">
        <f>AVERAGE(N$9:N226)</f>
        <v>1.3235959743408795E-2</v>
      </c>
      <c r="P226" s="71">
        <f t="shared" si="37"/>
        <v>0.90011550873142299</v>
      </c>
      <c r="Q226" s="64">
        <f t="shared" si="38"/>
        <v>1.4842166536816529E-2</v>
      </c>
      <c r="R226" s="64">
        <f t="shared" si="39"/>
        <v>0.18986827317064314</v>
      </c>
      <c r="S226" s="62"/>
    </row>
    <row r="227" spans="1:19" s="2" customFormat="1" x14ac:dyDescent="0.25">
      <c r="A227" s="23">
        <f t="shared" si="26"/>
        <v>39538</v>
      </c>
      <c r="B227" s="32" t="s">
        <v>6</v>
      </c>
      <c r="C227" s="11">
        <v>13.524526850000001</v>
      </c>
      <c r="D227" s="32"/>
      <c r="E227" s="15">
        <f>ROUND((AVERAGEA(C205:C226)*0.05/4),7)</f>
        <v>0.1236686</v>
      </c>
      <c r="F227" s="57">
        <f>+(4*E227)/AVERAGE(C205:C226)</f>
        <v>5.0000009498903784E-2</v>
      </c>
      <c r="G227" s="6">
        <v>22</v>
      </c>
      <c r="H227" s="21">
        <v>0.05</v>
      </c>
      <c r="I227" s="35">
        <f>AVERAGEA(C205:C226)</f>
        <v>9.8934861204545452</v>
      </c>
      <c r="J227" s="14">
        <f t="shared" si="36"/>
        <v>0.73152179223589953</v>
      </c>
      <c r="K227" s="12">
        <f t="shared" si="35"/>
        <v>3.639592501966385E-2</v>
      </c>
      <c r="M227" s="19"/>
      <c r="N227" s="72">
        <f t="shared" si="33"/>
        <v>-4.9259368201982623E-3</v>
      </c>
      <c r="O227" s="72">
        <f>AVERAGE(N$9:N227)</f>
        <v>1.3153028708871776E-2</v>
      </c>
      <c r="P227" s="71">
        <f t="shared" si="37"/>
        <v>0.93317277065442106</v>
      </c>
      <c r="Q227" s="64">
        <f t="shared" si="38"/>
        <v>4.1730444347177044E-3</v>
      </c>
      <c r="R227" s="64">
        <f t="shared" si="39"/>
        <v>0.1369610304000517</v>
      </c>
      <c r="S227" s="62"/>
    </row>
    <row r="228" spans="1:19" s="2" customFormat="1" x14ac:dyDescent="0.25">
      <c r="A228" s="33">
        <f t="shared" si="26"/>
        <v>39629</v>
      </c>
      <c r="B228" s="32" t="s">
        <v>5</v>
      </c>
      <c r="C228" s="11">
        <v>13.663232539999999</v>
      </c>
      <c r="D228" s="32"/>
      <c r="E228" s="15">
        <f>ROUND((AVERAGEA(C205:C227)*0.05/4),7)</f>
        <v>0.125642</v>
      </c>
      <c r="F228" s="57">
        <f>+(4*E228)/AVERAGE(C205:C227)</f>
        <v>5.0000012652411739E-2</v>
      </c>
      <c r="G228" s="6">
        <v>23</v>
      </c>
      <c r="H228" s="21">
        <v>0.05</v>
      </c>
      <c r="I228" s="15">
        <f>AVERAGEA(C205:C227)</f>
        <v>10.051357456521739</v>
      </c>
      <c r="J228" s="14">
        <f t="shared" si="36"/>
        <v>0.73565003209128865</v>
      </c>
      <c r="K228" s="12">
        <f t="shared" si="35"/>
        <v>3.7159747292749096E-2</v>
      </c>
      <c r="L228" s="13">
        <f>SUM(E225:E228)</f>
        <v>0.48987350000000007</v>
      </c>
      <c r="M228" s="20">
        <f>+(L228/L224)-1</f>
        <v>7.5895475020699932E-2</v>
      </c>
      <c r="N228" s="72">
        <f t="shared" si="33"/>
        <v>1.0255862666278759E-2</v>
      </c>
      <c r="O228" s="72">
        <f>AVERAGE(N$9:N228)</f>
        <v>1.3139859772314536E-2</v>
      </c>
      <c r="P228" s="71">
        <f t="shared" si="37"/>
        <v>0.81851572520235161</v>
      </c>
      <c r="Q228" s="64">
        <f t="shared" si="38"/>
        <v>1.9545799489465936E-2</v>
      </c>
      <c r="R228" s="64">
        <f t="shared" si="39"/>
        <v>8.8068876626449688E-2</v>
      </c>
      <c r="S228" s="62"/>
    </row>
    <row r="229" spans="1:19" s="2" customFormat="1" x14ac:dyDescent="0.25">
      <c r="A229" s="33">
        <f t="shared" si="26"/>
        <v>39721</v>
      </c>
      <c r="B229" s="2" t="s">
        <v>6</v>
      </c>
      <c r="C229" s="11">
        <v>12.585198139999999</v>
      </c>
      <c r="E229" s="15">
        <f>ROUND((AVERAGEA(C205:C228)*0.05/4),7)</f>
        <v>0.1275232</v>
      </c>
      <c r="F229" s="57">
        <f>+(4*E229)/AVERAGE(C205:C228)</f>
        <v>5.0000018370846985E-2</v>
      </c>
      <c r="G229" s="6">
        <v>24</v>
      </c>
      <c r="H229" s="21">
        <v>0.05</v>
      </c>
      <c r="I229" s="11">
        <f>AVERAGEA(C205:C228)</f>
        <v>10.201852251666667</v>
      </c>
      <c r="J229" s="14">
        <f t="shared" si="36"/>
        <v>0.81062309374706976</v>
      </c>
      <c r="K229" s="12">
        <f t="shared" si="35"/>
        <v>3.7333244421235624E-2</v>
      </c>
      <c r="M229" s="19"/>
      <c r="N229" s="72">
        <f t="shared" si="33"/>
        <v>-7.8900391751657861E-2</v>
      </c>
      <c r="O229" s="72">
        <f>AVERAGE(N$9:N229)</f>
        <v>1.2723388045961719E-2</v>
      </c>
      <c r="P229" s="71">
        <f t="shared" si="37"/>
        <v>0.62273267053911407</v>
      </c>
      <c r="Q229" s="64">
        <f t="shared" si="38"/>
        <v>-6.9567080646349005E-2</v>
      </c>
      <c r="R229" s="64">
        <f t="shared" si="39"/>
        <v>-3.3284080799157123E-2</v>
      </c>
      <c r="S229" s="62"/>
    </row>
    <row r="230" spans="1:19" s="2" customFormat="1" x14ac:dyDescent="0.25">
      <c r="A230" s="23">
        <f t="shared" si="26"/>
        <v>39813</v>
      </c>
      <c r="B230" s="2" t="s">
        <v>6</v>
      </c>
      <c r="C230" s="11">
        <v>10.953971230000001</v>
      </c>
      <c r="E230" s="91">
        <f>ROUND((AVERAGEA(C205:C229)*0.05/4),7)</f>
        <v>0.12871479999999999</v>
      </c>
      <c r="F230" s="57">
        <f>+(4*E230)/AVERAGE(C205:C229)</f>
        <v>4.9999989865192378E-2</v>
      </c>
      <c r="G230" s="6">
        <v>25</v>
      </c>
      <c r="H230" s="21">
        <v>0.05</v>
      </c>
      <c r="I230" s="11">
        <f>AVERAGEA(C205:C229)</f>
        <v>10.2971860872</v>
      </c>
      <c r="J230" s="14">
        <f t="shared" si="36"/>
        <v>0.94004136682400252</v>
      </c>
      <c r="K230" s="12">
        <f t="shared" si="35"/>
        <v>4.0909900207578294E-2</v>
      </c>
      <c r="M230" s="19"/>
      <c r="N230" s="72">
        <f t="shared" si="33"/>
        <v>-0.12961471816763936</v>
      </c>
      <c r="O230" s="72">
        <f>AVERAGE(N$9:N230)</f>
        <v>1.2082225405359913E-2</v>
      </c>
      <c r="P230" s="71">
        <f t="shared" si="37"/>
        <v>0.32315092340564688</v>
      </c>
      <c r="Q230" s="64">
        <f t="shared" si="38"/>
        <v>-0.11938724311574476</v>
      </c>
      <c r="R230" s="64">
        <f t="shared" si="39"/>
        <v>-0.16114801020098579</v>
      </c>
      <c r="S230" s="62"/>
    </row>
    <row r="231" spans="1:19" s="2" customFormat="1" x14ac:dyDescent="0.25">
      <c r="A231" s="23">
        <f t="shared" si="26"/>
        <v>39903</v>
      </c>
      <c r="B231" s="2" t="s">
        <v>6</v>
      </c>
      <c r="C231" s="11">
        <v>9.5645267399999998</v>
      </c>
      <c r="E231" s="91">
        <f>ROUND((AVERAGEA(C205:C230)*0.05/4),7)</f>
        <v>0.1290306</v>
      </c>
      <c r="F231" s="57">
        <f>+(4*E231)/AVERAGE(C205:C230)</f>
        <v>5.0000004581129007E-2</v>
      </c>
      <c r="G231" s="6">
        <v>26</v>
      </c>
      <c r="H231" s="21">
        <v>0.05</v>
      </c>
      <c r="I231" s="11">
        <f>AVERAGEA(C205:C230)</f>
        <v>10.322447054230768</v>
      </c>
      <c r="J231" s="14">
        <f t="shared" si="36"/>
        <v>1.0792428454469216</v>
      </c>
      <c r="K231" s="12">
        <f t="shared" si="35"/>
        <v>4.7117377722015429E-2</v>
      </c>
      <c r="M231" s="19"/>
      <c r="N231" s="72">
        <f t="shared" si="33"/>
        <v>-0.12684390535869616</v>
      </c>
      <c r="O231" s="72">
        <f>AVERAGE(N$9:N231)</f>
        <v>1.145923827188881E-2</v>
      </c>
      <c r="P231" s="71">
        <f t="shared" si="37"/>
        <v>0.11065303080334066</v>
      </c>
      <c r="Q231" s="64">
        <f t="shared" si="38"/>
        <v>-0.1150645609281923</v>
      </c>
      <c r="R231" s="64">
        <f t="shared" si="39"/>
        <v>-0.2607550481232721</v>
      </c>
      <c r="S231" s="62"/>
    </row>
    <row r="232" spans="1:19" s="2" customFormat="1" x14ac:dyDescent="0.25">
      <c r="A232" s="33">
        <f t="shared" si="26"/>
        <v>39994</v>
      </c>
      <c r="B232" s="2" t="s">
        <v>5</v>
      </c>
      <c r="C232" s="11">
        <v>10.022609210000001</v>
      </c>
      <c r="E232" s="15">
        <f>ROUND((C231*0.053)/4,7)</f>
        <v>0.12673000000000001</v>
      </c>
      <c r="F232" s="57">
        <f>+(4*E232)/AVERAGE(C205:C231)</f>
        <v>4.9242421626528685E-2</v>
      </c>
      <c r="G232" s="6">
        <v>27</v>
      </c>
      <c r="H232" s="21">
        <v>0.05</v>
      </c>
      <c r="I232" s="11">
        <f>AVERAGEA(C205:C231)</f>
        <v>10.294375931481481</v>
      </c>
      <c r="J232" s="14">
        <f t="shared" si="36"/>
        <v>1.0271153664467259</v>
      </c>
      <c r="K232" s="12">
        <f t="shared" si="35"/>
        <v>5.3000008654897651E-2</v>
      </c>
      <c r="L232" s="13">
        <f>SUM(E229:E232)</f>
        <v>0.51199859999999997</v>
      </c>
      <c r="M232" s="20">
        <f>+(L232/L228)-1</f>
        <v>4.516492523069715E-2</v>
      </c>
      <c r="N232" s="72">
        <f>+(C232/C231)-1</f>
        <v>4.7893898198250184E-2</v>
      </c>
      <c r="O232" s="72">
        <f>AVERAGE(N$9:N232)</f>
        <v>1.1621893003702923E-2</v>
      </c>
      <c r="P232" s="71">
        <f t="shared" si="37"/>
        <v>0.17295867790074637</v>
      </c>
      <c r="Q232" s="64">
        <f t="shared" si="38"/>
        <v>6.1143900361974507E-2</v>
      </c>
      <c r="R232" s="64">
        <f t="shared" si="39"/>
        <v>-0.23059339565698822</v>
      </c>
      <c r="S232" s="62"/>
    </row>
    <row r="233" spans="1:19" s="2" customFormat="1" x14ac:dyDescent="0.25">
      <c r="A233" s="33">
        <f t="shared" si="26"/>
        <v>40086</v>
      </c>
      <c r="B233" s="2" t="s">
        <v>5</v>
      </c>
      <c r="C233" s="11">
        <v>10.578121660000001</v>
      </c>
      <c r="E233" s="15">
        <f>ROUND((AVERAGEA(C205:C232)*0.05/4),7)</f>
        <v>0.12855839999999999</v>
      </c>
      <c r="F233" s="57">
        <f t="shared" ref="F233:F296" si="40">+(4*E233)/AVERAGE(C205:C232)</f>
        <v>5.000000983433181E-2</v>
      </c>
      <c r="G233" s="6">
        <v>28</v>
      </c>
      <c r="H233" s="21">
        <v>0.05</v>
      </c>
      <c r="I233" s="11">
        <f t="shared" ref="I233:I263" si="41">AVERAGEA(C205:C232)</f>
        <v>10.284669977142856</v>
      </c>
      <c r="J233" s="14">
        <f t="shared" si="36"/>
        <v>0.97225862092635984</v>
      </c>
      <c r="K233" s="12">
        <f t="shared" si="35"/>
        <v>5.1307358116579695E-2</v>
      </c>
      <c r="M233" s="19"/>
      <c r="N233" s="72">
        <f t="shared" si="33"/>
        <v>5.5425931347871105E-2</v>
      </c>
      <c r="O233" s="72">
        <f>AVERAGE(N$9:N233)</f>
        <v>1.1816577618565891E-2</v>
      </c>
      <c r="P233" s="71">
        <f>+C233/C213-1</f>
        <v>0.21954731221867596</v>
      </c>
      <c r="Q233" s="64">
        <f t="shared" si="38"/>
        <v>6.8252770877015978E-2</v>
      </c>
      <c r="R233" s="64">
        <f t="shared" si="39"/>
        <v>-0.11662547624447051</v>
      </c>
      <c r="S233" s="62"/>
    </row>
    <row r="234" spans="1:19" s="2" customFormat="1" x14ac:dyDescent="0.25">
      <c r="A234" s="23">
        <f t="shared" si="26"/>
        <v>40178</v>
      </c>
      <c r="B234" s="2" t="s">
        <v>5</v>
      </c>
      <c r="C234" s="11">
        <v>10.813925060000001</v>
      </c>
      <c r="E234" s="15">
        <f>ROUND((AVERAGEA(C206:C233)*0.05/4),7)</f>
        <v>0.1301205</v>
      </c>
      <c r="F234" s="57">
        <f t="shared" si="40"/>
        <v>5.0000015065023933E-2</v>
      </c>
      <c r="G234" s="6">
        <v>28</v>
      </c>
      <c r="H234" s="21">
        <v>0.05</v>
      </c>
      <c r="I234" s="11">
        <f t="shared" si="41"/>
        <v>10.40963686357143</v>
      </c>
      <c r="J234" s="14">
        <f t="shared" si="36"/>
        <v>0.96261411151035192</v>
      </c>
      <c r="K234" s="12">
        <f t="shared" si="35"/>
        <v>4.9203631488579418E-2</v>
      </c>
      <c r="M234" s="19"/>
      <c r="N234" s="72">
        <f t="shared" si="33"/>
        <v>2.2291613537747779E-2</v>
      </c>
      <c r="O234" s="72">
        <f>AVERAGE(N$9:N234)</f>
        <v>1.186292733502245E-2</v>
      </c>
      <c r="P234" s="71">
        <f t="shared" si="37"/>
        <v>0.13960189140996615</v>
      </c>
      <c r="Q234" s="64">
        <f t="shared" si="38"/>
        <v>3.4592521409892725E-2</v>
      </c>
      <c r="R234" s="64">
        <f t="shared" si="39"/>
        <v>3.7837197720292037E-2</v>
      </c>
      <c r="S234" s="62"/>
    </row>
    <row r="235" spans="1:19" s="2" customFormat="1" x14ac:dyDescent="0.25">
      <c r="A235" s="23">
        <f t="shared" ref="A235:A298" si="42">A234+95-DAY(A234+95)</f>
        <v>40268</v>
      </c>
      <c r="B235" s="2" t="s">
        <v>5</v>
      </c>
      <c r="C235" s="11">
        <v>10.896069949999999</v>
      </c>
      <c r="E235" s="15">
        <f t="shared" ref="E235:E236" si="43">ROUND((AVERAGEA(C207:C234)*0.05/4),7)</f>
        <v>0.13175480000000001</v>
      </c>
      <c r="F235" s="57">
        <f t="shared" si="40"/>
        <v>4.9999994776891848E-2</v>
      </c>
      <c r="G235" s="6">
        <v>28</v>
      </c>
      <c r="H235" s="21">
        <v>0.05</v>
      </c>
      <c r="I235" s="11">
        <f t="shared" si="41"/>
        <v>10.540385101071427</v>
      </c>
      <c r="J235" s="14">
        <f t="shared" si="36"/>
        <v>0.96735659273841468</v>
      </c>
      <c r="K235" s="12">
        <f t="shared" si="35"/>
        <v>4.8735236935329752E-2</v>
      </c>
      <c r="M235" s="19"/>
      <c r="N235" s="72">
        <f t="shared" si="33"/>
        <v>7.5962140984171533E-3</v>
      </c>
      <c r="O235" s="72">
        <f>AVERAGE(N$9:N235)</f>
        <v>1.1844131241469122E-2</v>
      </c>
      <c r="P235" s="71">
        <f t="shared" si="37"/>
        <v>0.13443255456537662</v>
      </c>
      <c r="Q235" s="64">
        <f t="shared" si="38"/>
        <v>1.9780023332249593E-2</v>
      </c>
      <c r="R235" s="64">
        <f t="shared" si="39"/>
        <v>0.19598062748665113</v>
      </c>
      <c r="S235" s="62"/>
    </row>
    <row r="236" spans="1:19" s="2" customFormat="1" x14ac:dyDescent="0.25">
      <c r="A236" s="23">
        <f t="shared" si="42"/>
        <v>40359</v>
      </c>
      <c r="B236" s="2" t="s">
        <v>6</v>
      </c>
      <c r="C236" s="11">
        <v>10.506939320000001</v>
      </c>
      <c r="E236" s="15">
        <f t="shared" si="43"/>
        <v>0.1334959</v>
      </c>
      <c r="F236" s="57">
        <f t="shared" si="40"/>
        <v>4.9999998187477836E-2</v>
      </c>
      <c r="G236" s="6">
        <v>28</v>
      </c>
      <c r="H236" s="21">
        <v>0.05</v>
      </c>
      <c r="I236" s="35">
        <f t="shared" si="41"/>
        <v>10.679672387142858</v>
      </c>
      <c r="J236" s="14">
        <f t="shared" si="36"/>
        <v>1.0164399033707237</v>
      </c>
      <c r="K236" s="12">
        <f t="shared" si="35"/>
        <v>4.9006990818740111E-2</v>
      </c>
      <c r="L236" s="13">
        <f>SUM(E233:E236)</f>
        <v>0.5239296</v>
      </c>
      <c r="M236" s="20">
        <f>+(L236/L232)-1</f>
        <v>2.3302798093588484E-2</v>
      </c>
      <c r="N236" s="72">
        <f>+(C236/C235)-1</f>
        <v>-3.5712934276821429E-2</v>
      </c>
      <c r="O236" s="72">
        <f>AVERAGE(N$9:N236)</f>
        <v>1.1635547620774865E-2</v>
      </c>
      <c r="P236" s="71">
        <f t="shared" si="37"/>
        <v>8.2361862625293103E-2</v>
      </c>
      <c r="Q236" s="64">
        <f>((C236-C235+E236)/C235)</f>
        <v>-2.3461186572136368E-2</v>
      </c>
      <c r="R236" s="64">
        <f t="shared" si="39"/>
        <v>0.10062499765595256</v>
      </c>
      <c r="S236" s="62"/>
    </row>
    <row r="237" spans="1:19" s="2" customFormat="1" x14ac:dyDescent="0.25">
      <c r="A237" s="33">
        <f t="shared" si="42"/>
        <v>40451</v>
      </c>
      <c r="B237" s="2" t="s">
        <v>5</v>
      </c>
      <c r="C237" s="11">
        <v>11.04933902</v>
      </c>
      <c r="E237" s="15">
        <v>0.1334959</v>
      </c>
      <c r="F237" s="57">
        <f t="shared" si="40"/>
        <v>4.9504418781019029E-2</v>
      </c>
      <c r="G237" s="6">
        <v>28</v>
      </c>
      <c r="H237" s="21">
        <v>4.4999999999999998E-2</v>
      </c>
      <c r="I237" s="13">
        <f t="shared" si="41"/>
        <v>10.786584574642857</v>
      </c>
      <c r="J237" s="14">
        <f t="shared" si="36"/>
        <v>0.97621989470306414</v>
      </c>
      <c r="K237" s="12">
        <f t="shared" si="35"/>
        <v>5.0821993326216335E-2</v>
      </c>
      <c r="L237" s="19"/>
      <c r="M237" s="19"/>
      <c r="N237" s="72">
        <f>+(C237/C236)-1</f>
        <v>5.1622997285949657E-2</v>
      </c>
      <c r="O237" s="72">
        <f>AVERAGE(N$9:N237)</f>
        <v>1.1810165304902264E-2</v>
      </c>
      <c r="P237" s="71">
        <f t="shared" si="37"/>
        <v>8.0893079144989555E-2</v>
      </c>
      <c r="Q237" s="64">
        <f t="shared" si="38"/>
        <v>6.4328495617503853E-2</v>
      </c>
      <c r="R237" s="64">
        <f t="shared" si="39"/>
        <v>9.6581801545395418E-2</v>
      </c>
      <c r="S237" s="66"/>
    </row>
    <row r="238" spans="1:19" s="2" customFormat="1" x14ac:dyDescent="0.25">
      <c r="A238" s="33">
        <f t="shared" si="42"/>
        <v>40543</v>
      </c>
      <c r="B238" s="2" t="s">
        <v>5</v>
      </c>
      <c r="C238" s="11">
        <v>11.44663613</v>
      </c>
      <c r="E238" s="15">
        <v>0.1334959</v>
      </c>
      <c r="F238" s="57">
        <f>+(4*E238)/AVERAGE(C210:C237)</f>
        <v>4.8970363758522394E-2</v>
      </c>
      <c r="G238" s="6">
        <v>28</v>
      </c>
      <c r="H238" s="21">
        <v>4.4999999999999998E-2</v>
      </c>
      <c r="I238" s="13">
        <f t="shared" si="41"/>
        <v>10.904219593571428</v>
      </c>
      <c r="J238" s="14">
        <f>+I238/C238</f>
        <v>0.95261345514364903</v>
      </c>
      <c r="K238" s="12">
        <f>+E238*4/C237</f>
        <v>4.8327198489742783E-2</v>
      </c>
      <c r="L238" s="19"/>
      <c r="M238" s="19"/>
      <c r="N238" s="72">
        <f t="shared" si="33"/>
        <v>3.5956640418116192E-2</v>
      </c>
      <c r="O238" s="72">
        <f>AVERAGE(N$9:N238)</f>
        <v>1.1915149979307543E-2</v>
      </c>
      <c r="P238" s="71">
        <f t="shared" si="37"/>
        <v>8.6341262851987066E-2</v>
      </c>
      <c r="Q238" s="64">
        <f t="shared" si="38"/>
        <v>4.8038440040551876E-2</v>
      </c>
      <c r="R238" s="64">
        <f>+(1+Q238)*(1+Q237)*(1+Q236)*(1+Q235)-1</f>
        <v>0.11083335408450279</v>
      </c>
      <c r="S238" s="66"/>
    </row>
    <row r="239" spans="1:19" s="2" customFormat="1" x14ac:dyDescent="0.25">
      <c r="A239" s="33">
        <f t="shared" si="42"/>
        <v>40633</v>
      </c>
      <c r="B239" s="2" t="s">
        <v>5</v>
      </c>
      <c r="C239" s="11">
        <v>12.08869179</v>
      </c>
      <c r="E239" s="15">
        <v>0.1334959</v>
      </c>
      <c r="F239" s="57">
        <f>+(4*E239)/AVERAGE(C211:C238)</f>
        <v>4.8467472604706172E-2</v>
      </c>
      <c r="G239" s="6">
        <v>28</v>
      </c>
      <c r="H239" s="21">
        <v>4.4999999999999998E-2</v>
      </c>
      <c r="I239" s="13">
        <f>AVERAGEA(C211:C238)</f>
        <v>11.017360124285714</v>
      </c>
      <c r="J239" s="14">
        <f t="shared" si="36"/>
        <v>0.91137736950159387</v>
      </c>
      <c r="K239" s="12">
        <f t="shared" si="35"/>
        <v>4.6649827419647349E-2</v>
      </c>
      <c r="L239" s="19"/>
      <c r="M239" s="19"/>
      <c r="N239" s="72">
        <f>+(C239/C238)-1</f>
        <v>5.6091209042389734E-2</v>
      </c>
      <c r="O239" s="72">
        <f>AVERAGE(N$9:N239)</f>
        <v>1.2106388330229978E-2</v>
      </c>
      <c r="P239" s="71">
        <f>+C239/C219-1</f>
        <v>0.105267341532433</v>
      </c>
      <c r="Q239" s="64">
        <f>((C239-C238+E239)/C238)</f>
        <v>6.7753665897301529E-2</v>
      </c>
      <c r="R239" s="64">
        <f>+(1+Q239)*(1+Q238)*(1+Q237)*(1+Q236)-1</f>
        <v>0.16309043017828051</v>
      </c>
      <c r="S239" s="66"/>
    </row>
    <row r="240" spans="1:19" s="2" customFormat="1" x14ac:dyDescent="0.25">
      <c r="A240" s="33">
        <f t="shared" si="42"/>
        <v>40724</v>
      </c>
      <c r="B240" s="2" t="s">
        <v>5</v>
      </c>
      <c r="C240" s="11">
        <v>12.28463749</v>
      </c>
      <c r="E240" s="15">
        <v>0.1334959</v>
      </c>
      <c r="F240" s="57">
        <f>+(4*E240)/AVERAGE(C212:C239)</f>
        <v>4.7927265634749742E-2</v>
      </c>
      <c r="G240" s="6">
        <v>28</v>
      </c>
      <c r="H240" s="21">
        <v>4.4999999999999998E-2</v>
      </c>
      <c r="I240" s="13">
        <f>AVERAGEA(C212:C239)</f>
        <v>11.1415411025</v>
      </c>
      <c r="J240" s="14">
        <f t="shared" si="36"/>
        <v>0.90694911523188948</v>
      </c>
      <c r="K240" s="12">
        <f t="shared" si="35"/>
        <v>4.4172157688867668E-2</v>
      </c>
      <c r="L240" s="13">
        <f>SUM(E237:E240)</f>
        <v>0.5339836</v>
      </c>
      <c r="M240" s="20">
        <f>+(L240/L236)-1</f>
        <v>1.9189601045636717E-2</v>
      </c>
      <c r="N240" s="72">
        <f t="shared" si="33"/>
        <v>1.6209007840045198E-2</v>
      </c>
      <c r="O240" s="72">
        <f>AVERAGE(N$9:N240)</f>
        <v>1.2124072035013663E-2</v>
      </c>
      <c r="P240" s="71">
        <f>+C240/C220-1</f>
        <v>0.11689314260979011</v>
      </c>
      <c r="Q240" s="83">
        <f>((C240-C239+E240)/C239)</f>
        <v>2.7252047262262057E-2</v>
      </c>
      <c r="R240" s="64">
        <f>+(1+Q240)*(1+Q239)*(1+Q238)*(1+Q237)-1</f>
        <v>0.22349159001455488</v>
      </c>
      <c r="S240" s="83"/>
    </row>
    <row r="241" spans="1:20" s="2" customFormat="1" x14ac:dyDescent="0.25">
      <c r="A241" s="23">
        <f t="shared" si="42"/>
        <v>40816</v>
      </c>
      <c r="B241" s="2" t="s">
        <v>6</v>
      </c>
      <c r="C241" s="84">
        <v>11.760171250000001</v>
      </c>
      <c r="E241" s="15">
        <v>0.1334959</v>
      </c>
      <c r="F241" s="57">
        <f>+(4*E241)/AVERAGE(C213:C240)</f>
        <v>4.7359504959066656E-2</v>
      </c>
      <c r="G241" s="6">
        <v>28</v>
      </c>
      <c r="H241" s="21">
        <v>4.4999999999999998E-2</v>
      </c>
      <c r="I241" s="13">
        <f t="shared" si="41"/>
        <v>11.275109409642857</v>
      </c>
      <c r="J241" s="14">
        <f t="shared" si="36"/>
        <v>0.95875384549717813</v>
      </c>
      <c r="K241" s="12">
        <f>+E241*4/C240</f>
        <v>4.3467591162920025E-2</v>
      </c>
      <c r="L241" s="19"/>
      <c r="M241" s="19"/>
      <c r="N241" s="72">
        <f t="shared" si="33"/>
        <v>-4.2692854423008186E-2</v>
      </c>
      <c r="O241" s="72">
        <f>AVERAGE(N$9:N241)</f>
        <v>1.188880625622387E-2</v>
      </c>
      <c r="P241" s="71">
        <f t="shared" si="37"/>
        <v>4.3900416070277615E-2</v>
      </c>
      <c r="Q241" s="83">
        <f t="shared" si="38"/>
        <v>-3.1825956632278198E-2</v>
      </c>
      <c r="R241" s="64">
        <f>+(1+Q241)*(1+Q240)*(1+Q239)*(1+Q238)-1</f>
        <v>0.11295789280126245</v>
      </c>
      <c r="S241" s="83">
        <v>2.1191794292683586E-2</v>
      </c>
    </row>
    <row r="242" spans="1:20" s="2" customFormat="1" x14ac:dyDescent="0.25">
      <c r="A242" s="23">
        <f t="shared" si="42"/>
        <v>40908</v>
      </c>
      <c r="B242" s="2" t="s">
        <v>6</v>
      </c>
      <c r="C242" s="84">
        <v>11.52225157</v>
      </c>
      <c r="E242" s="15">
        <v>0.1334959</v>
      </c>
      <c r="F242" s="57">
        <f t="shared" si="40"/>
        <v>4.6900993697213358E-2</v>
      </c>
      <c r="G242" s="6">
        <v>28</v>
      </c>
      <c r="H242" s="21">
        <v>4.4999999999999998E-2</v>
      </c>
      <c r="I242" s="13">
        <f t="shared" si="41"/>
        <v>11.385336597499998</v>
      </c>
      <c r="J242" s="14">
        <f t="shared" si="36"/>
        <v>0.98811734219929015</v>
      </c>
      <c r="K242" s="12">
        <f t="shared" si="35"/>
        <v>4.5406107500347834E-2</v>
      </c>
      <c r="L242" s="19"/>
      <c r="M242" s="19"/>
      <c r="N242" s="72">
        <f t="shared" si="33"/>
        <v>-2.0230970701213269E-2</v>
      </c>
      <c r="O242" s="72">
        <f>AVERAGE(N$9:N242)</f>
        <v>1.1751542252132258E-2</v>
      </c>
      <c r="P242" s="71">
        <f t="shared" si="37"/>
        <v>-2.6822985471974481E-2</v>
      </c>
      <c r="Q242" s="83">
        <f t="shared" si="38"/>
        <v>-8.8794438261263382E-3</v>
      </c>
      <c r="R242" s="64">
        <f t="shared" si="39"/>
        <v>5.2514300590547291E-2</v>
      </c>
      <c r="S242" s="83">
        <v>2.1191794292683586E-2</v>
      </c>
    </row>
    <row r="243" spans="1:20" s="2" customFormat="1" x14ac:dyDescent="0.25">
      <c r="A243" s="33">
        <f t="shared" si="42"/>
        <v>40999</v>
      </c>
      <c r="B243" s="2" t="s">
        <v>5</v>
      </c>
      <c r="C243" s="84">
        <v>12.02173311</v>
      </c>
      <c r="E243" s="15">
        <v>0.1334959</v>
      </c>
      <c r="F243" s="57">
        <f t="shared" si="40"/>
        <v>4.6603784053259358E-2</v>
      </c>
      <c r="G243" s="6">
        <v>28</v>
      </c>
      <c r="H243" s="21">
        <v>4.4999999999999998E-2</v>
      </c>
      <c r="I243" s="13">
        <f>AVERAGEA(C215:C242)</f>
        <v>11.457945118571427</v>
      </c>
      <c r="J243" s="14">
        <f t="shared" si="36"/>
        <v>0.9531026029051004</v>
      </c>
      <c r="K243" s="12">
        <f t="shared" si="35"/>
        <v>4.6343685238596125E-2</v>
      </c>
      <c r="L243" s="19"/>
      <c r="M243" s="19"/>
      <c r="N243" s="72">
        <f t="shared" si="33"/>
        <v>4.334930000144066E-2</v>
      </c>
      <c r="O243" s="72">
        <f>AVERAGE(N$9:N243)</f>
        <v>1.1886000795746338E-2</v>
      </c>
      <c r="P243" s="71">
        <f t="shared" si="37"/>
        <v>-2.4824535639456635E-2</v>
      </c>
      <c r="Q243" s="83">
        <f t="shared" si="38"/>
        <v>5.4935221311089605E-2</v>
      </c>
      <c r="R243" s="64">
        <f t="shared" si="39"/>
        <v>3.987880546726208E-2</v>
      </c>
      <c r="S243" s="83">
        <v>2.1191794292683586E-2</v>
      </c>
    </row>
    <row r="244" spans="1:20" s="2" customFormat="1" x14ac:dyDescent="0.25">
      <c r="A244" s="33">
        <f t="shared" si="42"/>
        <v>41090</v>
      </c>
      <c r="B244" s="2" t="s">
        <v>6</v>
      </c>
      <c r="C244" s="84">
        <v>11.932290480000001</v>
      </c>
      <c r="E244" s="15">
        <v>0.1334959</v>
      </c>
      <c r="F244" s="57">
        <f t="shared" si="40"/>
        <v>4.6255326259639962E-2</v>
      </c>
      <c r="G244" s="6">
        <v>28</v>
      </c>
      <c r="H244" s="21">
        <v>4.4999999999999998E-2</v>
      </c>
      <c r="I244" s="13">
        <f t="shared" si="41"/>
        <v>11.544261886785714</v>
      </c>
      <c r="J244" s="14">
        <f t="shared" si="36"/>
        <v>0.96748079558868683</v>
      </c>
      <c r="K244" s="12">
        <f t="shared" si="35"/>
        <v>4.4418187886388703E-2</v>
      </c>
      <c r="L244" s="13">
        <f>SUM(E241:E244)</f>
        <v>0.5339836</v>
      </c>
      <c r="M244" s="20">
        <f>+(L244/L240)-1</f>
        <v>0</v>
      </c>
      <c r="N244" s="72">
        <f t="shared" ref="N244:N254" si="44">+(C244/C243)-1</f>
        <v>-7.4400778308411075E-3</v>
      </c>
      <c r="O244" s="72">
        <f>AVERAGE(N$9:N244)</f>
        <v>1.1804110632074356E-2</v>
      </c>
      <c r="P244" s="71">
        <f t="shared" si="37"/>
        <v>-8.3308598171954129E-2</v>
      </c>
      <c r="Q244" s="83">
        <f t="shared" si="38"/>
        <v>3.6644691407561238E-3</v>
      </c>
      <c r="R244" s="64">
        <f t="shared" si="39"/>
        <v>1.6001293978014752E-2</v>
      </c>
      <c r="S244" s="83">
        <v>2.1191794292683586E-2</v>
      </c>
    </row>
    <row r="245" spans="1:20" s="2" customFormat="1" x14ac:dyDescent="0.25">
      <c r="A245" s="23">
        <f t="shared" si="42"/>
        <v>41182</v>
      </c>
      <c r="B245" s="2" t="s">
        <v>5</v>
      </c>
      <c r="C245" s="84">
        <v>12.06939459</v>
      </c>
      <c r="E245" s="15">
        <v>0.1334959</v>
      </c>
      <c r="F245" s="57">
        <f t="shared" ref="F245:F250" si="45">+(4*E245)/AVERAGE(C217:C244)</f>
        <v>4.5939125005044525E-2</v>
      </c>
      <c r="G245" s="6">
        <v>28</v>
      </c>
      <c r="H245" s="21">
        <v>4.4999999999999998E-2</v>
      </c>
      <c r="I245" s="13">
        <f t="shared" si="41"/>
        <v>11.623721608571428</v>
      </c>
      <c r="J245" s="14">
        <f t="shared" si="36"/>
        <v>0.96307412288949179</v>
      </c>
      <c r="K245" s="12">
        <f t="shared" si="35"/>
        <v>4.4751139849890743E-2</v>
      </c>
      <c r="L245" s="19"/>
      <c r="M245" s="19"/>
      <c r="N245" s="72">
        <f>+(C245/C244)-1</f>
        <v>1.1490175354832655E-2</v>
      </c>
      <c r="O245" s="72">
        <f>AVERAGE(N$9:N245)</f>
        <v>1.1802786010651396E-2</v>
      </c>
      <c r="P245" s="71">
        <f t="shared" si="37"/>
        <v>-0.10679066053490049</v>
      </c>
      <c r="Q245" s="83">
        <f t="shared" si="38"/>
        <v>2.2677960317305249E-2</v>
      </c>
      <c r="R245" s="64">
        <f>+(1+Q245)*(1+Q244)*(1+Q243)*(1+Q242)-1</f>
        <v>7.3197673623791371E-2</v>
      </c>
      <c r="S245" s="83">
        <v>2.1191794292683586E-2</v>
      </c>
    </row>
    <row r="246" spans="1:20" s="2" customFormat="1" x14ac:dyDescent="0.25">
      <c r="A246" s="23">
        <f t="shared" si="42"/>
        <v>41274</v>
      </c>
      <c r="B246" s="2" t="s">
        <v>5</v>
      </c>
      <c r="C246" s="84">
        <v>12.196040869999999</v>
      </c>
      <c r="E246" s="90">
        <v>0.1334959</v>
      </c>
      <c r="F246" s="57">
        <f t="shared" si="45"/>
        <v>4.5679895955369289E-2</v>
      </c>
      <c r="G246" s="6">
        <v>28</v>
      </c>
      <c r="H246" s="21">
        <v>4.4999999999999998E-2</v>
      </c>
      <c r="I246" s="13">
        <f t="shared" si="41"/>
        <v>11.689685119285713</v>
      </c>
      <c r="J246" s="14">
        <f t="shared" si="36"/>
        <v>0.95848195688161164</v>
      </c>
      <c r="K246" s="12">
        <f t="shared" si="35"/>
        <v>4.4242782520543977E-2</v>
      </c>
      <c r="L246" s="19"/>
      <c r="M246" s="19"/>
      <c r="N246" s="72">
        <f t="shared" si="44"/>
        <v>1.049317586359555E-2</v>
      </c>
      <c r="O246" s="72">
        <f>AVERAGE(N$9:N246)</f>
        <v>1.1797283447008302E-2</v>
      </c>
      <c r="P246" s="71">
        <f t="shared" si="37"/>
        <v>-0.10266998041282138</v>
      </c>
      <c r="Q246" s="83">
        <f t="shared" si="38"/>
        <v>2.1553871493731586E-2</v>
      </c>
      <c r="R246" s="64">
        <f t="shared" si="39"/>
        <v>0.10615124622248251</v>
      </c>
      <c r="S246" s="83">
        <v>2.1191794292683586E-2</v>
      </c>
    </row>
    <row r="247" spans="1:20" s="2" customFormat="1" x14ac:dyDescent="0.25">
      <c r="A247" s="33">
        <f t="shared" si="42"/>
        <v>41364</v>
      </c>
      <c r="B247" s="2" t="s">
        <v>5</v>
      </c>
      <c r="C247" s="84">
        <v>12.4419355</v>
      </c>
      <c r="E247" s="90">
        <v>0.1334959</v>
      </c>
      <c r="F247" s="60">
        <f t="shared" si="45"/>
        <v>4.5449508098183662E-2</v>
      </c>
      <c r="G247" s="6">
        <v>28</v>
      </c>
      <c r="H247" s="21">
        <v>4.4999999999999998E-2</v>
      </c>
      <c r="I247" s="13">
        <f t="shared" si="41"/>
        <v>11.748941239285713</v>
      </c>
      <c r="J247" s="14">
        <f t="shared" si="36"/>
        <v>0.94430173177523014</v>
      </c>
      <c r="K247" s="12">
        <f t="shared" si="35"/>
        <v>4.3783356065450772E-2</v>
      </c>
      <c r="L247" s="19"/>
      <c r="M247" s="19"/>
      <c r="N247" s="72">
        <f t="shared" si="44"/>
        <v>2.0161840438306156E-2</v>
      </c>
      <c r="O247" s="72">
        <f>AVERAGE(N$9:N247)</f>
        <v>1.1832281593415405E-2</v>
      </c>
      <c r="P247" s="71">
        <f t="shared" si="37"/>
        <v>-8.0046523032338168E-2</v>
      </c>
      <c r="Q247" s="83">
        <f t="shared" si="38"/>
        <v>3.110767945466884E-2</v>
      </c>
      <c r="R247" s="64">
        <f t="shared" si="39"/>
        <v>8.1166901604486474E-2</v>
      </c>
      <c r="S247" s="83">
        <v>2.1191794292683586E-2</v>
      </c>
      <c r="T247" s="85"/>
    </row>
    <row r="248" spans="1:20" s="2" customFormat="1" x14ac:dyDescent="0.25">
      <c r="A248" s="33">
        <f t="shared" si="42"/>
        <v>41455</v>
      </c>
      <c r="B248" s="2" t="s">
        <v>5</v>
      </c>
      <c r="C248" s="84">
        <v>12.45205498</v>
      </c>
      <c r="E248" s="90">
        <v>0.1334959</v>
      </c>
      <c r="F248" s="60">
        <f t="shared" si="45"/>
        <v>4.5242585197324207E-2</v>
      </c>
      <c r="G248" s="6">
        <v>28</v>
      </c>
      <c r="H248" s="21">
        <v>4.4999999999999998E-2</v>
      </c>
      <c r="I248" s="13">
        <f>AVERAGEA(C220:C247)</f>
        <v>11.80267656392857</v>
      </c>
      <c r="J248" s="14">
        <f t="shared" si="36"/>
        <v>0.94784969893608439</v>
      </c>
      <c r="K248" s="12">
        <f t="shared" si="35"/>
        <v>4.291804920544718E-2</v>
      </c>
      <c r="L248" s="13">
        <f>SUM(E245:E248)</f>
        <v>0.5339836</v>
      </c>
      <c r="M248" s="20">
        <f>+(L248/L244)-1</f>
        <v>0</v>
      </c>
      <c r="N248" s="72">
        <f>+(C248/C247)-1</f>
        <v>8.1333647807446674E-4</v>
      </c>
      <c r="O248" s="72">
        <f>AVERAGE(N$9:N248)</f>
        <v>1.1786369322101486E-2</v>
      </c>
      <c r="P248" s="71">
        <f>+C248/C228-1</f>
        <v>-8.8645022797804174E-2</v>
      </c>
      <c r="Q248" s="83">
        <f t="shared" si="38"/>
        <v>1.1542848779436302E-2</v>
      </c>
      <c r="R248" s="64">
        <f>+(1+Q248)*(1+Q247)*(1+Q246)*(1+Q245)-1</f>
        <v>8.9653645497002499E-2</v>
      </c>
      <c r="S248" s="83">
        <v>2.1191794292683586E-2</v>
      </c>
    </row>
    <row r="249" spans="1:20" s="2" customFormat="1" x14ac:dyDescent="0.25">
      <c r="A249" s="23">
        <f t="shared" si="42"/>
        <v>41547</v>
      </c>
      <c r="B249" s="2" t="s">
        <v>5</v>
      </c>
      <c r="C249" s="84">
        <v>12.79040382</v>
      </c>
      <c r="E249" s="15">
        <v>0.1334959</v>
      </c>
      <c r="F249" s="60">
        <f t="shared" si="45"/>
        <v>4.5044521778238082E-2</v>
      </c>
      <c r="G249" s="6">
        <v>28</v>
      </c>
      <c r="H249" s="21">
        <v>4.4999999999999998E-2</v>
      </c>
      <c r="I249" s="13">
        <f>AVERAGEA(C221:C248)</f>
        <v>11.854573628928573</v>
      </c>
      <c r="J249" s="14">
        <f t="shared" si="36"/>
        <v>0.92683341321811163</v>
      </c>
      <c r="K249" s="12">
        <f t="shared" ref="K249:K264" si="46">+E249*4/C248</f>
        <v>4.288317075837389E-2</v>
      </c>
      <c r="L249" s="19"/>
      <c r="M249" s="19"/>
      <c r="N249" s="72">
        <f t="shared" si="44"/>
        <v>2.7172128660164274E-2</v>
      </c>
      <c r="O249" s="72">
        <f>AVERAGE(N$9:N249)</f>
        <v>1.185021064715569E-2</v>
      </c>
      <c r="P249" s="71">
        <f>+C249/C229-1</f>
        <v>1.6305319766701798E-2</v>
      </c>
      <c r="Q249" s="83">
        <f t="shared" si="38"/>
        <v>3.7892921349757816E-2</v>
      </c>
      <c r="R249" s="64">
        <f t="shared" si="39"/>
        <v>0.10586504184895174</v>
      </c>
      <c r="S249" s="83">
        <v>2.1191794292683586E-2</v>
      </c>
    </row>
    <row r="250" spans="1:20" s="2" customFormat="1" x14ac:dyDescent="0.25">
      <c r="A250" s="86">
        <f t="shared" si="42"/>
        <v>41639</v>
      </c>
      <c r="B250" s="2" t="s">
        <v>5</v>
      </c>
      <c r="C250" s="84">
        <v>13.17581807</v>
      </c>
      <c r="D250" s="32"/>
      <c r="E250" s="15">
        <v>0.1339766</v>
      </c>
      <c r="F250" s="60">
        <f t="shared" si="45"/>
        <v>4.5000001635763447E-2</v>
      </c>
      <c r="G250" s="6">
        <v>28</v>
      </c>
      <c r="H250" s="21">
        <v>4.4999999999999998E-2</v>
      </c>
      <c r="I250" s="13">
        <f t="shared" si="41"/>
        <v>11.909030678214288</v>
      </c>
      <c r="J250" s="14">
        <f t="shared" si="36"/>
        <v>0.90385512420894321</v>
      </c>
      <c r="K250" s="12">
        <f t="shared" si="46"/>
        <v>4.1899099320227721E-2</v>
      </c>
      <c r="L250" s="19"/>
      <c r="M250" s="19"/>
      <c r="N250" s="72">
        <f t="shared" si="44"/>
        <v>3.0133079097732551E-2</v>
      </c>
      <c r="O250" s="72">
        <f>AVERAGE(N$9:N250)</f>
        <v>1.1925759690339892E-2</v>
      </c>
      <c r="P250" s="71">
        <f>+C250/C230-1</f>
        <v>0.20283482522895024</v>
      </c>
      <c r="Q250" s="83">
        <f t="shared" si="38"/>
        <v>4.0607853927789449E-2</v>
      </c>
      <c r="R250" s="64">
        <f t="shared" si="39"/>
        <v>0.1264915929000654</v>
      </c>
      <c r="S250" s="83">
        <v>2.1191794292683586E-2</v>
      </c>
    </row>
    <row r="251" spans="1:20" s="2" customFormat="1" x14ac:dyDescent="0.25">
      <c r="A251" s="86">
        <f t="shared" si="42"/>
        <v>41729</v>
      </c>
      <c r="B251" s="2" t="s">
        <v>5</v>
      </c>
      <c r="C251" s="84">
        <v>13.41269067</v>
      </c>
      <c r="D251" s="32"/>
      <c r="E251" s="15">
        <v>0.13451340000000001</v>
      </c>
      <c r="F251" s="60">
        <f t="shared" si="40"/>
        <v>4.500000817186723E-2</v>
      </c>
      <c r="G251" s="6">
        <v>28</v>
      </c>
      <c r="H251" s="21">
        <v>4.4999999999999998E-2</v>
      </c>
      <c r="I251" s="13">
        <f t="shared" si="41"/>
        <v>11.956744495357144</v>
      </c>
      <c r="J251" s="14">
        <f t="shared" si="36"/>
        <v>0.89145010419875315</v>
      </c>
      <c r="K251" s="12">
        <f t="shared" si="46"/>
        <v>4.0836447281030197E-2</v>
      </c>
      <c r="L251" s="19"/>
      <c r="M251" s="19"/>
      <c r="N251" s="72">
        <f t="shared" si="44"/>
        <v>1.7977828681418728E-2</v>
      </c>
      <c r="O251" s="72">
        <f>AVERAGE(N$9:N251)</f>
        <v>1.1950665324048036E-2</v>
      </c>
      <c r="P251" s="71">
        <f t="shared" si="37"/>
        <v>0.40233709775795967</v>
      </c>
      <c r="Q251" s="83">
        <f t="shared" si="38"/>
        <v>2.818694050167618E-2</v>
      </c>
      <c r="R251" s="64">
        <f t="shared" si="39"/>
        <v>0.12330066731473566</v>
      </c>
      <c r="S251" s="83">
        <v>2.1191794292683586E-2</v>
      </c>
    </row>
    <row r="252" spans="1:20" s="2" customFormat="1" x14ac:dyDescent="0.25">
      <c r="A252" s="86">
        <f t="shared" si="42"/>
        <v>41820</v>
      </c>
      <c r="B252" s="2" t="s">
        <v>5</v>
      </c>
      <c r="C252" s="84">
        <v>13.942050869999999</v>
      </c>
      <c r="D252" s="32"/>
      <c r="E252" s="15">
        <v>0.13494929999999999</v>
      </c>
      <c r="F252" s="60">
        <f>+(4*E252)/AVERAGE(C224:C251)</f>
        <v>4.5000005482863349E-2</v>
      </c>
      <c r="G252" s="6">
        <v>28</v>
      </c>
      <c r="H252" s="21">
        <v>4.4999999999999998E-2</v>
      </c>
      <c r="I252" s="13">
        <f t="shared" si="41"/>
        <v>11.995491871785717</v>
      </c>
      <c r="J252" s="14">
        <f t="shared" si="36"/>
        <v>0.86038216211053875</v>
      </c>
      <c r="K252" s="12">
        <f t="shared" si="46"/>
        <v>4.0245258261816005E-2</v>
      </c>
      <c r="L252" s="13">
        <f>SUM(E249:E252)</f>
        <v>0.53693520000000006</v>
      </c>
      <c r="M252" s="20">
        <f>+(L252/L248)-1</f>
        <v>5.5275105827221616E-3</v>
      </c>
      <c r="N252" s="72">
        <f>+(C252/C251)-1</f>
        <v>3.9467114617353527E-2</v>
      </c>
      <c r="O252" s="72">
        <f>AVERAGE(N$9:N252)</f>
        <v>1.206343765721732E-2</v>
      </c>
      <c r="P252" s="71">
        <f t="shared" si="37"/>
        <v>0.39106001021065429</v>
      </c>
      <c r="Q252" s="83">
        <f t="shared" si="38"/>
        <v>4.9528429182807601E-2</v>
      </c>
      <c r="R252" s="64">
        <f t="shared" si="39"/>
        <v>0.1654829909473241</v>
      </c>
      <c r="S252" s="83">
        <v>2.1191794292683586E-2</v>
      </c>
    </row>
    <row r="253" spans="1:20" s="2" customFormat="1" x14ac:dyDescent="0.25">
      <c r="A253" s="33">
        <f t="shared" si="42"/>
        <v>41912</v>
      </c>
      <c r="B253" s="2" t="s">
        <v>5</v>
      </c>
      <c r="C253" s="84">
        <v>14.03479598</v>
      </c>
      <c r="E253" s="15">
        <f>ROUND((AVERAGEA(C225:C252)*0.045/4),7)</f>
        <v>0.1353211</v>
      </c>
      <c r="F253" s="57">
        <f t="shared" si="40"/>
        <v>4.5000006929352805E-2</v>
      </c>
      <c r="G253" s="6">
        <v>28</v>
      </c>
      <c r="H253" s="21">
        <v>4.4999999999999998E-2</v>
      </c>
      <c r="I253" s="13">
        <f t="shared" si="41"/>
        <v>12.028540370000002</v>
      </c>
      <c r="J253" s="14">
        <f t="shared" si="36"/>
        <v>0.85705131639540955</v>
      </c>
      <c r="K253" s="12">
        <f t="shared" si="46"/>
        <v>3.8823872115164651E-2</v>
      </c>
      <c r="L253" s="19"/>
      <c r="M253" s="19"/>
      <c r="N253" s="72">
        <f t="shared" si="44"/>
        <v>6.6521855977133004E-3</v>
      </c>
      <c r="O253" s="72">
        <f>AVERAGE(N$9:N253)</f>
        <v>1.2041350914117302E-2</v>
      </c>
      <c r="P253" s="71">
        <f t="shared" si="37"/>
        <v>0.32677581437459091</v>
      </c>
      <c r="Q253" s="83">
        <f t="shared" si="38"/>
        <v>1.6358153626504519E-2</v>
      </c>
      <c r="R253" s="64">
        <f t="shared" si="39"/>
        <v>0.14130091495550312</v>
      </c>
      <c r="S253" s="92">
        <v>2.0015981411194001E-2</v>
      </c>
      <c r="T253" s="93" t="s">
        <v>94</v>
      </c>
    </row>
    <row r="254" spans="1:20" s="2" customFormat="1" x14ac:dyDescent="0.25">
      <c r="A254" s="33">
        <f t="shared" si="42"/>
        <v>42004</v>
      </c>
      <c r="B254" s="32" t="s">
        <v>6</v>
      </c>
      <c r="C254" s="84">
        <v>13.862641760000001</v>
      </c>
      <c r="D254" s="32"/>
      <c r="E254" s="15">
        <f t="shared" ref="E254:E317" si="47">ROUND((AVERAGEA(C226:C253)*0.045/4),7)</f>
        <v>0.13553100000000001</v>
      </c>
      <c r="F254" s="57">
        <f t="shared" si="40"/>
        <v>4.5000008737953845E-2</v>
      </c>
      <c r="G254" s="6">
        <v>28</v>
      </c>
      <c r="H254" s="21">
        <v>4.4999999999999998E-2</v>
      </c>
      <c r="I254" s="13">
        <f t="shared" si="41"/>
        <v>12.047197660714287</v>
      </c>
      <c r="J254" s="14">
        <f t="shared" si="36"/>
        <v>0.86904053854121144</v>
      </c>
      <c r="K254" s="12">
        <f>+E254*4/C253</f>
        <v>3.8627137920105345E-2</v>
      </c>
      <c r="L254" s="19"/>
      <c r="M254" s="19"/>
      <c r="N254" s="72">
        <f t="shared" si="44"/>
        <v>-1.226624314634317E-2</v>
      </c>
      <c r="O254" s="72">
        <f>AVERAGE(N$9:N254)</f>
        <v>1.1942539556147951E-2</v>
      </c>
      <c r="P254" s="71">
        <f t="shared" si="37"/>
        <v>0.2819250811416294</v>
      </c>
      <c r="Q254" s="83">
        <f t="shared" si="38"/>
        <v>-2.6094586663168193E-3</v>
      </c>
      <c r="R254" s="64">
        <f t="shared" si="39"/>
        <v>9.3901735505340644E-2</v>
      </c>
      <c r="S254" s="92">
        <v>2.0015981411194001E-2</v>
      </c>
      <c r="T254" s="93" t="s">
        <v>94</v>
      </c>
    </row>
    <row r="255" spans="1:20" s="2" customFormat="1" x14ac:dyDescent="0.25">
      <c r="A255" s="33">
        <f t="shared" si="42"/>
        <v>42094</v>
      </c>
      <c r="B255" s="2" t="s">
        <v>5</v>
      </c>
      <c r="C255" s="84">
        <v>13.95721852</v>
      </c>
      <c r="E255" s="15">
        <f t="shared" si="47"/>
        <v>0.13563990000000001</v>
      </c>
      <c r="F255" s="57">
        <f>+(4*E255)/AVERAGE(C227:C254)</f>
        <v>4.4999992182147272E-2</v>
      </c>
      <c r="G255" s="6">
        <v>28</v>
      </c>
      <c r="H255" s="21">
        <v>4.4999999999999998E-2</v>
      </c>
      <c r="I255" s="13">
        <f t="shared" si="41"/>
        <v>12.056882094642859</v>
      </c>
      <c r="J255" s="14">
        <f t="shared" si="36"/>
        <v>0.86384562062748727</v>
      </c>
      <c r="K255" s="12">
        <f t="shared" si="46"/>
        <v>3.913825441017528E-2</v>
      </c>
      <c r="L255" s="19"/>
      <c r="M255" s="19"/>
      <c r="N255" s="72">
        <f t="shared" ref="N255:N318" si="48">+(C255/C254)-1</f>
        <v>6.8224196828698958E-3</v>
      </c>
      <c r="O255" s="72">
        <f>AVERAGE(N$9:N255)</f>
        <v>1.1921810325891763E-2</v>
      </c>
      <c r="P255" s="71">
        <f t="shared" ref="P255:P318" si="49">+C255/C235-1</f>
        <v>0.2809406129041967</v>
      </c>
      <c r="Q255" s="83">
        <f t="shared" si="38"/>
        <v>1.6606983285413771E-2</v>
      </c>
      <c r="R255" s="64">
        <f t="shared" si="39"/>
        <v>8.1581665295378691E-2</v>
      </c>
      <c r="S255" s="92">
        <v>2.0015981411194001E-2</v>
      </c>
      <c r="T255" s="93" t="s">
        <v>94</v>
      </c>
    </row>
    <row r="256" spans="1:20" s="2" customFormat="1" x14ac:dyDescent="0.25">
      <c r="A256" s="33">
        <f t="shared" si="42"/>
        <v>42185</v>
      </c>
      <c r="B256" s="2" t="s">
        <v>5</v>
      </c>
      <c r="C256" s="84">
        <v>13.97191419</v>
      </c>
      <c r="E256" s="15">
        <f>ROUND((AVERAGEA(C228:C255)*0.045/4),7)</f>
        <v>0.13581380000000001</v>
      </c>
      <c r="F256" s="57">
        <f t="shared" si="40"/>
        <v>4.5000008980390485E-2</v>
      </c>
      <c r="G256" s="6">
        <v>28</v>
      </c>
      <c r="H256" s="21">
        <v>4.4999999999999998E-2</v>
      </c>
      <c r="I256" s="13">
        <f t="shared" si="41"/>
        <v>12.07233536857143</v>
      </c>
      <c r="J256" s="14">
        <f t="shared" si="36"/>
        <v>0.86404305125291003</v>
      </c>
      <c r="K256" s="12">
        <f>+E256*4/C255</f>
        <v>3.8922884185093355E-2</v>
      </c>
      <c r="L256" s="13">
        <f>SUM(E253:E256)</f>
        <v>0.54230580000000006</v>
      </c>
      <c r="M256" s="20">
        <f>+(L256/L252)-1</f>
        <v>1.0002324302820886E-2</v>
      </c>
      <c r="N256" s="72">
        <f t="shared" si="48"/>
        <v>1.0529082122590072E-3</v>
      </c>
      <c r="O256" s="72">
        <f>AVERAGE(N$9:N256)</f>
        <v>1.1877984107691633E-2</v>
      </c>
      <c r="P256" s="71">
        <f t="shared" si="49"/>
        <v>0.32977965937277331</v>
      </c>
      <c r="Q256" s="83">
        <f t="shared" si="38"/>
        <v>1.0783629258532242E-2</v>
      </c>
      <c r="R256" s="64">
        <f t="shared" ref="R256:R263" si="50">+(1+Q256)*(1+Q255)*(1+Q254)*(1+Q253)-1</f>
        <v>4.165357563299299E-2</v>
      </c>
      <c r="S256" s="92">
        <v>2.0015981411194001E-2</v>
      </c>
      <c r="T256" s="93" t="s">
        <v>94</v>
      </c>
    </row>
    <row r="257" spans="1:20" s="2" customFormat="1" x14ac:dyDescent="0.25">
      <c r="A257" s="33">
        <f t="shared" si="42"/>
        <v>42277</v>
      </c>
      <c r="B257" s="2" t="s">
        <v>5</v>
      </c>
      <c r="C257" s="84">
        <v>13.574469540000001</v>
      </c>
      <c r="E257" s="88">
        <f>ROUND((AVERAGEA(C229:C256)*0.045/4),7)</f>
        <v>0.1359378</v>
      </c>
      <c r="F257" s="57">
        <f t="shared" si="40"/>
        <v>4.5000001068027214E-2</v>
      </c>
      <c r="G257" s="6">
        <v>28</v>
      </c>
      <c r="H257" s="21">
        <v>4.4999999999999998E-2</v>
      </c>
      <c r="I257" s="13">
        <f t="shared" si="41"/>
        <v>12.083359713214289</v>
      </c>
      <c r="J257" s="14">
        <f t="shared" si="36"/>
        <v>0.89015336309151194</v>
      </c>
      <c r="K257" s="12">
        <f t="shared" si="46"/>
        <v>3.8917444854419052E-2</v>
      </c>
      <c r="L257" s="19"/>
      <c r="M257" s="19"/>
      <c r="N257" s="72">
        <f t="shared" si="48"/>
        <v>-2.8445969864634435E-2</v>
      </c>
      <c r="O257" s="72">
        <f>AVERAGE(N$9:N257)</f>
        <v>1.1716040517441326E-2</v>
      </c>
      <c r="P257" s="71">
        <f t="shared" si="49"/>
        <v>0.2285322692542382</v>
      </c>
      <c r="Q257" s="83">
        <f t="shared" si="38"/>
        <v>-1.8716608651029715E-2</v>
      </c>
      <c r="R257" s="64">
        <f t="shared" si="50"/>
        <v>5.7058623091941207E-3</v>
      </c>
      <c r="S257" s="92">
        <v>2.0015981411194001E-2</v>
      </c>
      <c r="T257" s="93" t="s">
        <v>94</v>
      </c>
    </row>
    <row r="258" spans="1:20" s="2" customFormat="1" x14ac:dyDescent="0.25">
      <c r="A258" s="33">
        <f t="shared" si="42"/>
        <v>42369</v>
      </c>
      <c r="B258" s="2" t="s">
        <v>6</v>
      </c>
      <c r="C258" s="84">
        <v>13.48028146</v>
      </c>
      <c r="E258" s="88">
        <f>ROUND((AVERAGEA(C230:C257)*0.045/4),7)</f>
        <v>0.13633529999999999</v>
      </c>
      <c r="F258" s="57">
        <f t="shared" si="40"/>
        <v>4.5000009278318341E-2</v>
      </c>
      <c r="G258" s="6">
        <v>28</v>
      </c>
      <c r="H258" s="21">
        <v>4.4999999999999998E-2</v>
      </c>
      <c r="I258" s="13">
        <f t="shared" si="41"/>
        <v>12.118690834642857</v>
      </c>
      <c r="J258" s="14">
        <f t="shared" si="36"/>
        <v>0.89899390236046728</v>
      </c>
      <c r="K258" s="12">
        <f t="shared" si="46"/>
        <v>4.0174033938714035E-2</v>
      </c>
      <c r="L258" s="19"/>
      <c r="M258" s="19"/>
      <c r="N258" s="72">
        <f t="shared" si="48"/>
        <v>-6.9386195698075692E-3</v>
      </c>
      <c r="O258" s="72">
        <f>AVERAGE(N$9:N258)</f>
        <v>1.164142187709233E-2</v>
      </c>
      <c r="P258" s="71">
        <f t="shared" si="49"/>
        <v>0.17766314111008619</v>
      </c>
      <c r="Q258" s="83">
        <f t="shared" si="38"/>
        <v>3.1048889148709712E-3</v>
      </c>
      <c r="R258" s="64">
        <f t="shared" si="50"/>
        <v>1.1467850841778926E-2</v>
      </c>
      <c r="S258" s="92">
        <v>2.0015981411194001E-2</v>
      </c>
      <c r="T258" s="93" t="s">
        <v>94</v>
      </c>
    </row>
    <row r="259" spans="1:20" s="2" customFormat="1" x14ac:dyDescent="0.25">
      <c r="A259" s="33">
        <f t="shared" si="42"/>
        <v>42460</v>
      </c>
      <c r="B259" s="2" t="s">
        <v>6</v>
      </c>
      <c r="C259" s="84">
        <v>13.43243964</v>
      </c>
      <c r="E259" s="88">
        <f t="shared" si="47"/>
        <v>0.13735030000000001</v>
      </c>
      <c r="F259" s="60">
        <f t="shared" si="40"/>
        <v>4.4999997624686781E-2</v>
      </c>
      <c r="G259" s="6">
        <v>28</v>
      </c>
      <c r="H259" s="21">
        <v>4.4999999999999998E-2</v>
      </c>
      <c r="I259" s="13">
        <f>AVERAGEA(C231:C258)</f>
        <v>12.208916200000001</v>
      </c>
      <c r="J259" s="14">
        <f t="shared" si="36"/>
        <v>0.90891279076687526</v>
      </c>
      <c r="K259" s="12">
        <f t="shared" si="46"/>
        <v>4.0755914602394361E-2</v>
      </c>
      <c r="L259" s="19"/>
      <c r="M259" s="19"/>
      <c r="N259" s="72">
        <f t="shared" si="48"/>
        <v>-3.54902233621468E-3</v>
      </c>
      <c r="O259" s="72">
        <f>AVERAGE(N$9:N259)</f>
        <v>1.1580902179031346E-2</v>
      </c>
      <c r="P259" s="71">
        <f t="shared" si="49"/>
        <v>0.11115742491768832</v>
      </c>
      <c r="Q259" s="83">
        <f t="shared" si="38"/>
        <v>6.639956314383931E-3</v>
      </c>
      <c r="R259" s="64">
        <f t="shared" si="50"/>
        <v>1.5512089974651921E-3</v>
      </c>
      <c r="S259" s="92">
        <v>2.0015981411194001E-2</v>
      </c>
      <c r="T259" s="93" t="s">
        <v>94</v>
      </c>
    </row>
    <row r="260" spans="1:20" s="2" customFormat="1" x14ac:dyDescent="0.25">
      <c r="A260" s="86">
        <f t="shared" si="42"/>
        <v>42551</v>
      </c>
      <c r="B260" s="2" t="s">
        <v>6</v>
      </c>
      <c r="C260" s="84">
        <v>13.35990619</v>
      </c>
      <c r="E260" s="88">
        <f t="shared" si="47"/>
        <v>0.13890440000000001</v>
      </c>
      <c r="F260" s="57">
        <f t="shared" si="40"/>
        <v>4.5000006674523446E-2</v>
      </c>
      <c r="G260" s="6">
        <v>28</v>
      </c>
      <c r="H260" s="21">
        <v>4.4999999999999998E-2</v>
      </c>
      <c r="I260" s="13">
        <f t="shared" si="41"/>
        <v>12.34705594642857</v>
      </c>
      <c r="J260" s="14">
        <f t="shared" si="36"/>
        <v>0.92418732368573386</v>
      </c>
      <c r="K260" s="12">
        <f t="shared" si="46"/>
        <v>4.136386351928547E-2</v>
      </c>
      <c r="L260" s="13">
        <f>SUM(E257:E260)</f>
        <v>0.54852780000000001</v>
      </c>
      <c r="M260" s="20">
        <f>+(L260/L256)-1</f>
        <v>1.1473231523616345E-2</v>
      </c>
      <c r="N260" s="72">
        <f t="shared" si="48"/>
        <v>-5.3998716498233623E-3</v>
      </c>
      <c r="O260" s="72">
        <f>AVERAGE(N$9:N260)</f>
        <v>1.151351815590097E-2</v>
      </c>
      <c r="P260" s="71">
        <f t="shared" si="49"/>
        <v>8.7529542558768769E-2</v>
      </c>
      <c r="Q260" s="83">
        <f t="shared" si="38"/>
        <v>4.9410942299979782E-3</v>
      </c>
      <c r="R260" s="64">
        <f t="shared" si="50"/>
        <v>-4.2379607635558703E-3</v>
      </c>
      <c r="S260" s="92">
        <v>2.0015981411194001E-2</v>
      </c>
      <c r="T260" s="93" t="s">
        <v>94</v>
      </c>
    </row>
    <row r="261" spans="1:20" s="2" customFormat="1" x14ac:dyDescent="0.25">
      <c r="A261" s="86">
        <f t="shared" si="42"/>
        <v>42643</v>
      </c>
      <c r="B261" s="2" t="s">
        <v>5</v>
      </c>
      <c r="C261" s="84">
        <v>13.66870542</v>
      </c>
      <c r="E261" s="88">
        <f t="shared" si="47"/>
        <v>0.14024529999999999</v>
      </c>
      <c r="F261" s="60">
        <f t="shared" si="40"/>
        <v>4.5000013589267744E-2</v>
      </c>
      <c r="G261" s="6">
        <v>28</v>
      </c>
      <c r="H261" s="21">
        <v>4.4999999999999998E-2</v>
      </c>
      <c r="I261" s="13">
        <f t="shared" si="41"/>
        <v>12.466245124285715</v>
      </c>
      <c r="J261" s="14">
        <f t="shared" si="36"/>
        <v>0.91202822368570102</v>
      </c>
      <c r="K261" s="12">
        <f t="shared" si="46"/>
        <v>4.198990561923998E-2</v>
      </c>
      <c r="L261" s="19"/>
      <c r="M261" s="19"/>
      <c r="N261" s="72">
        <f t="shared" si="48"/>
        <v>2.3113877119222526E-2</v>
      </c>
      <c r="O261" s="72">
        <f>AVERAGE(N$9:N261)</f>
        <v>1.1559369377099869E-2</v>
      </c>
      <c r="P261" s="71">
        <f t="shared" si="49"/>
        <v>0.16228795732885271</v>
      </c>
      <c r="Q261" s="83">
        <f t="shared" si="38"/>
        <v>3.3611353524032488E-2</v>
      </c>
      <c r="R261" s="64">
        <f t="shared" si="50"/>
        <v>4.88620904386734E-2</v>
      </c>
      <c r="S261" s="92">
        <v>2.0015981411194001E-2</v>
      </c>
      <c r="T261" s="93" t="s">
        <v>94</v>
      </c>
    </row>
    <row r="262" spans="1:20" s="2" customFormat="1" x14ac:dyDescent="0.25">
      <c r="A262" s="86">
        <f t="shared" si="42"/>
        <v>42735</v>
      </c>
      <c r="B262" s="2" t="s">
        <v>5</v>
      </c>
      <c r="C262" s="84">
        <v>13.934731429999999</v>
      </c>
      <c r="E262" s="88">
        <f>ROUND((AVERAGEA(C234:C261)*0.045/4),7)</f>
        <v>0.141487</v>
      </c>
      <c r="F262" s="57">
        <f t="shared" si="40"/>
        <v>4.4999996803025542E-2</v>
      </c>
      <c r="G262" s="6">
        <v>28</v>
      </c>
      <c r="H262" s="21">
        <v>4.4999999999999998E-2</v>
      </c>
      <c r="I262" s="13">
        <f t="shared" si="41"/>
        <v>12.576623115714286</v>
      </c>
      <c r="J262" s="14">
        <f t="shared" si="36"/>
        <v>0.90253789094479064</v>
      </c>
      <c r="K262" s="12">
        <f t="shared" si="46"/>
        <v>4.1404652643395691E-2</v>
      </c>
      <c r="L262" s="19"/>
      <c r="M262" s="19"/>
      <c r="N262" s="72">
        <f t="shared" si="48"/>
        <v>1.9462414458852217E-2</v>
      </c>
      <c r="O262" s="72">
        <f>AVERAGE(N$9:N262)</f>
        <v>1.159048372781543E-2</v>
      </c>
      <c r="P262" s="71">
        <f t="shared" si="49"/>
        <v>0.209375732281464</v>
      </c>
      <c r="Q262" s="83">
        <f t="shared" si="38"/>
        <v>2.9813577619701104E-2</v>
      </c>
      <c r="R262" s="64">
        <f t="shared" si="50"/>
        <v>7.6789111209281335E-2</v>
      </c>
      <c r="S262" s="92">
        <v>1.6465E-2</v>
      </c>
      <c r="T262" s="93" t="s">
        <v>108</v>
      </c>
    </row>
    <row r="263" spans="1:20" s="2" customFormat="1" x14ac:dyDescent="0.25">
      <c r="A263" s="86">
        <f t="shared" si="42"/>
        <v>42825</v>
      </c>
      <c r="B263" s="2" t="s">
        <v>5</v>
      </c>
      <c r="C263" s="84">
        <v>14.224016410000001</v>
      </c>
      <c r="E263" s="88">
        <f>ROUND((AVERAGEA(C235:C262)*0.045/4),7)</f>
        <v>0.1427409</v>
      </c>
      <c r="F263" s="57">
        <f t="shared" si="40"/>
        <v>4.4999998276081692E-2</v>
      </c>
      <c r="G263" s="6">
        <v>28</v>
      </c>
      <c r="H263" s="21">
        <v>4.4999999999999998E-2</v>
      </c>
      <c r="I263" s="13">
        <f t="shared" si="41"/>
        <v>12.688080486071428</v>
      </c>
      <c r="J263" s="14">
        <f t="shared" si="36"/>
        <v>0.89201812767533406</v>
      </c>
      <c r="K263" s="12">
        <f t="shared" si="46"/>
        <v>4.0974137382423885E-2</v>
      </c>
      <c r="L263" s="19"/>
      <c r="M263" s="19"/>
      <c r="N263" s="72">
        <f t="shared" si="48"/>
        <v>2.0759996807487857E-2</v>
      </c>
      <c r="O263" s="72">
        <f>AVERAGE(N$9:N263)</f>
        <v>1.1626442602637677E-2</v>
      </c>
      <c r="P263" s="71">
        <f t="shared" si="49"/>
        <v>0.18319183098218028</v>
      </c>
      <c r="Q263" s="83">
        <f t="shared" si="38"/>
        <v>3.1003531153093886E-2</v>
      </c>
      <c r="R263" s="64">
        <f t="shared" si="50"/>
        <v>0.1028504968436319</v>
      </c>
      <c r="S263" s="92">
        <v>1.6465E-2</v>
      </c>
      <c r="T263" s="93" t="s">
        <v>108</v>
      </c>
    </row>
    <row r="264" spans="1:20" s="2" customFormat="1" x14ac:dyDescent="0.25">
      <c r="A264" s="86">
        <f t="shared" si="42"/>
        <v>42916</v>
      </c>
      <c r="B264" s="2" t="s">
        <v>5</v>
      </c>
      <c r="C264" s="84">
        <v>14.487521709999999</v>
      </c>
      <c r="E264" s="88">
        <f>ROUND((AVERAGEA(C236:C263)*0.045/4),7)</f>
        <v>0.14407800000000001</v>
      </c>
      <c r="F264" s="57">
        <f t="shared" si="40"/>
        <v>4.4999991625213134E-2</v>
      </c>
      <c r="G264" s="6">
        <v>28</v>
      </c>
      <c r="H264" s="21">
        <v>4.4999999999999998E-2</v>
      </c>
      <c r="I264" s="13">
        <f>AVERAGEA(C236:C263)</f>
        <v>12.806935716785713</v>
      </c>
      <c r="J264" s="14">
        <f t="shared" si="36"/>
        <v>0.88399768940092327</v>
      </c>
      <c r="K264" s="12">
        <f t="shared" si="46"/>
        <v>4.051682614727805E-2</v>
      </c>
      <c r="L264" s="13">
        <f>SUM(E261:E264)</f>
        <v>0.56855120000000003</v>
      </c>
      <c r="M264" s="20">
        <f>+(L264/L260)-1</f>
        <v>3.6503892783556369E-2</v>
      </c>
      <c r="N264" s="72">
        <f>+(C264/C263)-1</f>
        <v>1.8525379358726335E-2</v>
      </c>
      <c r="O264" s="72">
        <f>AVERAGE(N$9:N264)</f>
        <v>1.1653391574341147E-2</v>
      </c>
      <c r="P264" s="71">
        <f>+C264/C244-1</f>
        <v>0.21414423611987021</v>
      </c>
      <c r="Q264" s="83">
        <f>((C264-C263+E264)/C263)</f>
        <v>2.8654585895545835E-2</v>
      </c>
      <c r="R264" s="64">
        <f>+(1+Q264)*(1+Q263)*(1+Q262)*(1+Q261)-1</f>
        <v>0.12887434661493158</v>
      </c>
      <c r="S264" s="92">
        <v>1.6465E-2</v>
      </c>
      <c r="T264" s="93" t="s">
        <v>108</v>
      </c>
    </row>
    <row r="265" spans="1:20" s="2" customFormat="1" x14ac:dyDescent="0.25">
      <c r="A265" s="86">
        <f t="shared" si="42"/>
        <v>43008</v>
      </c>
      <c r="B265" s="2" t="s">
        <v>5</v>
      </c>
      <c r="C265" s="84">
        <v>14.70847326</v>
      </c>
      <c r="E265" s="88">
        <f>ROUND((AVERAGEA(C237:C264)*0.045/4),7)</f>
        <v>0.14567740000000001</v>
      </c>
      <c r="F265" s="57">
        <f t="shared" si="40"/>
        <v>4.5000009899475023E-2</v>
      </c>
      <c r="G265" s="6">
        <v>28</v>
      </c>
      <c r="H265" s="34">
        <v>4.4999999999999998E-2</v>
      </c>
      <c r="I265" s="13">
        <f t="shared" ref="I265:I296" si="51">AVERAGEA(C237:C264)</f>
        <v>12.949099373571428</v>
      </c>
      <c r="J265" s="14">
        <f>+I265/C265</f>
        <v>0.88038364993236751</v>
      </c>
      <c r="K265" s="12">
        <f t="shared" ref="K265:K279" si="52">+E265*4/C265</f>
        <v>3.9617272962292491E-2</v>
      </c>
      <c r="L265" s="19"/>
      <c r="M265" s="19"/>
      <c r="N265" s="72">
        <f t="shared" si="48"/>
        <v>1.5251162650371741E-2</v>
      </c>
      <c r="O265" s="72">
        <f>AVERAGE(N$9:N265)</f>
        <v>1.1667390683586401E-2</v>
      </c>
      <c r="P265" s="71">
        <f t="shared" si="49"/>
        <v>0.21865874467196456</v>
      </c>
      <c r="Q265" s="83">
        <f t="shared" ref="Q265:Q328" si="53">((C265-C264+E265)/C264)</f>
        <v>2.5306533259372807E-2</v>
      </c>
      <c r="R265" s="64">
        <f t="shared" ref="R265:R328" si="54">+(1+Q265)*(1+Q264)*(1+Q263)*(1+Q262)-1</f>
        <v>0.11980411096198651</v>
      </c>
      <c r="S265" s="92">
        <v>1.6465E-2</v>
      </c>
      <c r="T265" s="93" t="s">
        <v>108</v>
      </c>
    </row>
    <row r="266" spans="1:20" s="2" customFormat="1" x14ac:dyDescent="0.25">
      <c r="A266" s="86">
        <f t="shared" si="42"/>
        <v>43100</v>
      </c>
      <c r="B266" s="2" t="s">
        <v>5</v>
      </c>
      <c r="C266" s="84">
        <v>14.983666400000001</v>
      </c>
      <c r="E266" s="88">
        <f t="shared" si="47"/>
        <v>0.14714759999999999</v>
      </c>
      <c r="F266" s="57">
        <f t="shared" si="40"/>
        <v>4.5000013511856153E-2</v>
      </c>
      <c r="G266" s="6">
        <v>28</v>
      </c>
      <c r="H266" s="21">
        <v>4.4999999999999998E-2</v>
      </c>
      <c r="I266" s="13">
        <f t="shared" si="51"/>
        <v>13.079782739285713</v>
      </c>
      <c r="J266" s="14">
        <f t="shared" si="36"/>
        <v>0.87293606184970274</v>
      </c>
      <c r="K266" s="12">
        <f t="shared" si="52"/>
        <v>3.9282134578223118E-2</v>
      </c>
      <c r="L266" s="19"/>
      <c r="M266" s="19"/>
      <c r="N266" s="72">
        <f t="shared" si="48"/>
        <v>1.8709837189451406E-2</v>
      </c>
      <c r="O266" s="72">
        <f>AVERAGE(N$9:N266)</f>
        <v>1.16946869878727E-2</v>
      </c>
      <c r="P266" s="71">
        <f t="shared" si="49"/>
        <v>0.22856807054960293</v>
      </c>
      <c r="Q266" s="83">
        <f t="shared" si="53"/>
        <v>2.8714111419610434E-2</v>
      </c>
      <c r="R266" s="64">
        <f t="shared" si="54"/>
        <v>0.11860856761561611</v>
      </c>
      <c r="S266" s="92">
        <v>1.6465E-2</v>
      </c>
      <c r="T266" s="93" t="s">
        <v>108</v>
      </c>
    </row>
    <row r="267" spans="1:20" s="2" customFormat="1" x14ac:dyDescent="0.25">
      <c r="A267" s="86">
        <f t="shared" si="42"/>
        <v>43190</v>
      </c>
      <c r="B267" s="2" t="s">
        <v>5</v>
      </c>
      <c r="C267" s="84">
        <v>15.03242071</v>
      </c>
      <c r="E267" s="88">
        <f>ROUND((AVERAGEA(C239:C266)*0.045/4),7)</f>
        <v>0.1485687</v>
      </c>
      <c r="F267" s="57">
        <f t="shared" si="40"/>
        <v>4.5000004830963641E-2</v>
      </c>
      <c r="G267" s="6">
        <v>28</v>
      </c>
      <c r="H267" s="21">
        <v>4.4999999999999998E-2</v>
      </c>
      <c r="I267" s="13">
        <f t="shared" si="51"/>
        <v>13.206105248928571</v>
      </c>
      <c r="J267" s="14">
        <f t="shared" si="36"/>
        <v>0.87850822590026956</v>
      </c>
      <c r="K267" s="12">
        <f t="shared" si="52"/>
        <v>3.9532874409553428E-2</v>
      </c>
      <c r="L267" s="19"/>
      <c r="M267" s="19"/>
      <c r="N267" s="72">
        <f t="shared" si="48"/>
        <v>3.2538304510036919E-3</v>
      </c>
      <c r="O267" s="72">
        <f>AVERAGE(N$9:N267)</f>
        <v>1.166209680819367E-2</v>
      </c>
      <c r="P267" s="71">
        <f t="shared" si="49"/>
        <v>0.20820596682887493</v>
      </c>
      <c r="Q267" s="83">
        <f t="shared" si="53"/>
        <v>1.3169207371034343E-2</v>
      </c>
      <c r="R267" s="64">
        <f t="shared" si="54"/>
        <v>9.9258849814038097E-2</v>
      </c>
      <c r="S267" s="92">
        <v>1.6465E-2</v>
      </c>
      <c r="T267" s="93" t="s">
        <v>108</v>
      </c>
    </row>
    <row r="268" spans="1:20" s="2" customFormat="1" x14ac:dyDescent="0.25">
      <c r="A268" s="86">
        <f t="shared" si="42"/>
        <v>43281</v>
      </c>
      <c r="B268" s="2" t="s">
        <v>5</v>
      </c>
      <c r="C268" s="84">
        <v>15.21955354</v>
      </c>
      <c r="E268" s="88">
        <f>ROUND((AVERAGEA(C240:C267)*0.045/4),7)</f>
        <v>0.14975140000000001</v>
      </c>
      <c r="F268" s="57">
        <f t="shared" si="40"/>
        <v>4.4999990300757575E-2</v>
      </c>
      <c r="G268" s="6">
        <v>28</v>
      </c>
      <c r="H268" s="21">
        <v>4.4999999999999998E-2</v>
      </c>
      <c r="I268" s="13">
        <f t="shared" si="51"/>
        <v>13.311238424642855</v>
      </c>
      <c r="J268" s="14">
        <f t="shared" si="36"/>
        <v>0.87461425130890247</v>
      </c>
      <c r="K268" s="12">
        <f t="shared" si="52"/>
        <v>3.9357632825804956E-2</v>
      </c>
      <c r="L268" s="13">
        <f>SUM(E265:E268)</f>
        <v>0.59114509999999998</v>
      </c>
      <c r="M268" s="20">
        <f>+(L268/L264)-1</f>
        <v>3.9739428920385622E-2</v>
      </c>
      <c r="N268" s="72">
        <f t="shared" si="48"/>
        <v>1.2448615802477692E-2</v>
      </c>
      <c r="O268" s="72">
        <f>AVERAGE(N$9:N268)</f>
        <v>1.1665121881248608E-2</v>
      </c>
      <c r="P268" s="71">
        <f t="shared" si="49"/>
        <v>0.22225235629340268</v>
      </c>
      <c r="Q268" s="83">
        <f t="shared" si="53"/>
        <v>2.2410511021414822E-2</v>
      </c>
      <c r="R268" s="64">
        <f t="shared" si="54"/>
        <v>9.2586197343127008E-2</v>
      </c>
      <c r="S268" s="92">
        <v>1.6465E-2</v>
      </c>
      <c r="T268" s="93" t="s">
        <v>108</v>
      </c>
    </row>
    <row r="269" spans="1:20" s="2" customFormat="1" x14ac:dyDescent="0.25">
      <c r="A269" s="95">
        <f t="shared" si="42"/>
        <v>43373</v>
      </c>
      <c r="B269" s="2" t="s">
        <v>11</v>
      </c>
      <c r="C269" s="11">
        <f t="shared" ref="C269:C310" si="55">+C268*(1+S269)-E269</f>
        <v>15.319212889036098</v>
      </c>
      <c r="E269" s="87">
        <f t="shared" si="47"/>
        <v>0.1509306</v>
      </c>
      <c r="F269" s="57">
        <f t="shared" si="40"/>
        <v>4.499998818766187E-2</v>
      </c>
      <c r="G269" s="6">
        <v>28</v>
      </c>
      <c r="H269" s="21">
        <v>4.4999999999999998E-2</v>
      </c>
      <c r="I269" s="13">
        <f t="shared" si="51"/>
        <v>13.416056854999999</v>
      </c>
      <c r="J269" s="14">
        <f t="shared" si="36"/>
        <v>0.87576672197054062</v>
      </c>
      <c r="K269" s="12">
        <f t="shared" si="52"/>
        <v>3.9409492143821681E-2</v>
      </c>
      <c r="L269" s="19"/>
      <c r="M269" s="19"/>
      <c r="N269" s="72">
        <f t="shared" si="48"/>
        <v>6.548112516847171E-3</v>
      </c>
      <c r="O269" s="72">
        <f>AVERAGE(N$9:N269)</f>
        <v>1.1645516481384999E-2</v>
      </c>
      <c r="P269" s="71">
        <f t="shared" si="49"/>
        <v>0.19771143308875594</v>
      </c>
      <c r="Q269" s="83">
        <f t="shared" si="53"/>
        <v>1.6464999999999914E-2</v>
      </c>
      <c r="R269" s="64">
        <f t="shared" si="54"/>
        <v>8.3164490868837815E-2</v>
      </c>
      <c r="S269" s="92">
        <v>1.6465E-2</v>
      </c>
      <c r="T269" s="93" t="s">
        <v>108</v>
      </c>
    </row>
    <row r="270" spans="1:20" s="2" customFormat="1" x14ac:dyDescent="0.25">
      <c r="A270" s="23">
        <f t="shared" si="42"/>
        <v>43465</v>
      </c>
      <c r="B270" s="2" t="s">
        <v>11</v>
      </c>
      <c r="C270" s="11">
        <f t="shared" si="55"/>
        <v>15.419083129254076</v>
      </c>
      <c r="E270" s="88">
        <f t="shared" si="47"/>
        <v>0.15236060000000001</v>
      </c>
      <c r="F270" s="57">
        <f t="shared" si="40"/>
        <v>4.4999996542650911E-2</v>
      </c>
      <c r="G270" s="6">
        <v>28</v>
      </c>
      <c r="H270" s="21">
        <v>4.4999999999999998E-2</v>
      </c>
      <c r="I270" s="13">
        <f t="shared" si="51"/>
        <v>13.543165484965575</v>
      </c>
      <c r="J270" s="14">
        <f t="shared" si="36"/>
        <v>0.87833792524735865</v>
      </c>
      <c r="K270" s="12">
        <f t="shared" si="52"/>
        <v>3.9525203599410315E-2</v>
      </c>
      <c r="L270" s="19"/>
      <c r="M270" s="19"/>
      <c r="N270" s="72">
        <f t="shared" si="48"/>
        <v>6.5192801315174798E-3</v>
      </c>
      <c r="O270" s="72">
        <f>AVERAGE(N$9:N270)</f>
        <v>1.1625950693790086E-2</v>
      </c>
      <c r="P270" s="71">
        <f t="shared" si="49"/>
        <v>0.17025622601466872</v>
      </c>
      <c r="Q270" s="83">
        <f t="shared" si="53"/>
        <v>1.6464999999999917E-2</v>
      </c>
      <c r="R270" s="64">
        <f t="shared" si="54"/>
        <v>7.0267027533656545E-2</v>
      </c>
      <c r="S270" s="92">
        <v>1.6465E-2</v>
      </c>
      <c r="T270" s="93" t="s">
        <v>108</v>
      </c>
    </row>
    <row r="271" spans="1:20" s="2" customFormat="1" x14ac:dyDescent="0.25">
      <c r="A271" s="23">
        <f t="shared" si="42"/>
        <v>43555</v>
      </c>
      <c r="B271" s="2" t="s">
        <v>11</v>
      </c>
      <c r="C271" s="11">
        <f t="shared" si="55"/>
        <v>15.519032032977243</v>
      </c>
      <c r="E271" s="88">
        <f t="shared" si="47"/>
        <v>0.15392629999999999</v>
      </c>
      <c r="F271" s="57">
        <f t="shared" si="40"/>
        <v>4.4999999135425905E-2</v>
      </c>
      <c r="G271" s="6">
        <v>28</v>
      </c>
      <c r="H271" s="21">
        <v>4.4999999999999998E-2</v>
      </c>
      <c r="I271" s="13">
        <f t="shared" si="51"/>
        <v>13.682338040653223</v>
      </c>
      <c r="J271" s="14">
        <f t="shared" si="36"/>
        <v>0.88164893348882012</v>
      </c>
      <c r="K271" s="12">
        <f t="shared" si="52"/>
        <v>3.9674201244746077E-2</v>
      </c>
      <c r="L271" s="19"/>
      <c r="M271" s="19"/>
      <c r="N271" s="72">
        <f t="shared" si="48"/>
        <v>6.4821560974359649E-3</v>
      </c>
      <c r="O271" s="72">
        <f>AVERAGE(N$9:N271)</f>
        <v>1.1606392539431324E-2</v>
      </c>
      <c r="P271" s="71">
        <f t="shared" si="49"/>
        <v>0.15704092600066222</v>
      </c>
      <c r="Q271" s="83">
        <f t="shared" si="53"/>
        <v>1.6464999999999903E-2</v>
      </c>
      <c r="R271" s="64">
        <f t="shared" si="54"/>
        <v>7.3748556734019033E-2</v>
      </c>
      <c r="S271" s="92">
        <v>1.6465E-2</v>
      </c>
      <c r="T271" s="93" t="s">
        <v>108</v>
      </c>
    </row>
    <row r="272" spans="1:20" s="2" customFormat="1" x14ac:dyDescent="0.25">
      <c r="A272" s="33">
        <f t="shared" si="42"/>
        <v>43646</v>
      </c>
      <c r="B272" s="2" t="s">
        <v>11</v>
      </c>
      <c r="C272" s="11">
        <f t="shared" si="55"/>
        <v>15.619221395400212</v>
      </c>
      <c r="E272" s="88">
        <f t="shared" si="47"/>
        <v>0.15533150000000001</v>
      </c>
      <c r="F272" s="57">
        <f t="shared" si="40"/>
        <v>4.5000009356485009E-2</v>
      </c>
      <c r="G272" s="6">
        <v>28</v>
      </c>
      <c r="H272" s="21">
        <v>4.4999999999999998E-2</v>
      </c>
      <c r="I272" s="13">
        <f t="shared" si="51"/>
        <v>13.807241573616695</v>
      </c>
      <c r="J272" s="14">
        <f t="shared" si="36"/>
        <v>0.88399038749030501</v>
      </c>
      <c r="K272" s="12">
        <f t="shared" si="52"/>
        <v>3.9779575708106529E-2</v>
      </c>
      <c r="L272" s="13">
        <f>SUM(E269:E272)</f>
        <v>0.61254900000000001</v>
      </c>
      <c r="M272" s="20">
        <f>+(L272/L268)-1</f>
        <v>3.6207523330566538E-2</v>
      </c>
      <c r="N272" s="72">
        <f t="shared" si="48"/>
        <v>6.4559028043804645E-3</v>
      </c>
      <c r="O272" s="72">
        <f>AVERAGE(N$9:N272)</f>
        <v>1.1586883108616738E-2</v>
      </c>
      <c r="P272" s="71">
        <f t="shared" si="49"/>
        <v>0.12029582598992583</v>
      </c>
      <c r="Q272" s="83">
        <f t="shared" si="53"/>
        <v>1.6464999999999876E-2</v>
      </c>
      <c r="R272" s="64">
        <f t="shared" si="54"/>
        <v>6.7504505240541635E-2</v>
      </c>
      <c r="S272" s="92">
        <v>1.6465E-2</v>
      </c>
      <c r="T272" s="93" t="s">
        <v>108</v>
      </c>
    </row>
    <row r="273" spans="1:20" s="2" customFormat="1" x14ac:dyDescent="0.25">
      <c r="A273" s="33">
        <f t="shared" si="42"/>
        <v>43738</v>
      </c>
      <c r="B273" s="2" t="s">
        <v>11</v>
      </c>
      <c r="C273" s="11">
        <f t="shared" si="55"/>
        <v>15.719579075675474</v>
      </c>
      <c r="E273" s="88">
        <f t="shared" si="47"/>
        <v>0.1568128</v>
      </c>
      <c r="F273" s="57">
        <f t="shared" si="40"/>
        <v>4.4999993148806955E-2</v>
      </c>
      <c r="G273" s="6">
        <v>28</v>
      </c>
      <c r="H273" s="21">
        <v>4.4999999999999998E-2</v>
      </c>
      <c r="I273" s="13">
        <f t="shared" si="51"/>
        <v>13.938917677738131</v>
      </c>
      <c r="J273" s="14">
        <f t="shared" si="36"/>
        <v>0.88672334104080786</v>
      </c>
      <c r="K273" s="12">
        <f t="shared" si="52"/>
        <v>3.9902544271723565E-2</v>
      </c>
      <c r="L273" s="19"/>
      <c r="M273" s="19"/>
      <c r="N273" s="72">
        <f t="shared" si="48"/>
        <v>6.4252677988685392E-3</v>
      </c>
      <c r="O273" s="72">
        <f>AVERAGE(N$9:N273)</f>
        <v>1.1567405314995047E-2</v>
      </c>
      <c r="P273" s="71">
        <f t="shared" si="49"/>
        <v>0.12004329083773935</v>
      </c>
      <c r="Q273" s="83">
        <f t="shared" si="53"/>
        <v>1.6464999999999879E-2</v>
      </c>
      <c r="R273" s="64">
        <f t="shared" si="54"/>
        <v>6.7504505240541635E-2</v>
      </c>
      <c r="S273" s="92">
        <v>1.6465E-2</v>
      </c>
      <c r="T273" s="93" t="s">
        <v>108</v>
      </c>
    </row>
    <row r="274" spans="1:20" s="2" customFormat="1" x14ac:dyDescent="0.25">
      <c r="A274" s="23">
        <f t="shared" si="42"/>
        <v>43830</v>
      </c>
      <c r="B274" s="2" t="s">
        <v>11</v>
      </c>
      <c r="C274" s="11">
        <f t="shared" si="55"/>
        <v>15.820122545156471</v>
      </c>
      <c r="E274" s="88">
        <f t="shared" si="47"/>
        <v>0.15827939999999999</v>
      </c>
      <c r="F274" s="57">
        <f t="shared" si="40"/>
        <v>4.499999549219174E-2</v>
      </c>
      <c r="G274" s="6">
        <v>28</v>
      </c>
      <c r="H274" s="21">
        <v>4.4999999999999998E-2</v>
      </c>
      <c r="I274" s="13">
        <f t="shared" si="51"/>
        <v>14.069281409369397</v>
      </c>
      <c r="J274" s="14">
        <f t="shared" si="36"/>
        <v>0.88932821912159488</v>
      </c>
      <c r="K274" s="12">
        <f t="shared" si="52"/>
        <v>4.0019765851550683E-2</v>
      </c>
      <c r="L274" s="19"/>
      <c r="M274" s="19"/>
      <c r="N274" s="72">
        <f t="shared" si="48"/>
        <v>6.3960662685031977E-3</v>
      </c>
      <c r="O274" s="72">
        <f>AVERAGE(N$9:N274)</f>
        <v>1.1547964190760115E-2</v>
      </c>
      <c r="P274" s="71">
        <f t="shared" si="49"/>
        <v>0.14120546567139081</v>
      </c>
      <c r="Q274" s="83">
        <f t="shared" si="53"/>
        <v>1.6464999999999976E-2</v>
      </c>
      <c r="R274" s="64">
        <f t="shared" si="54"/>
        <v>6.7504505240541635E-2</v>
      </c>
      <c r="S274" s="92">
        <v>1.6465E-2</v>
      </c>
      <c r="T274" s="93" t="s">
        <v>108</v>
      </c>
    </row>
    <row r="275" spans="1:20" s="2" customFormat="1" x14ac:dyDescent="0.25">
      <c r="A275" s="23">
        <f t="shared" si="42"/>
        <v>43921</v>
      </c>
      <c r="B275" s="2" t="s">
        <v>11</v>
      </c>
      <c r="C275" s="11">
        <f t="shared" si="55"/>
        <v>15.920865362862472</v>
      </c>
      <c r="E275" s="88">
        <f t="shared" si="47"/>
        <v>0.1597355</v>
      </c>
      <c r="F275" s="57">
        <f t="shared" si="40"/>
        <v>4.4999994337546395E-2</v>
      </c>
      <c r="G275" s="6">
        <v>28</v>
      </c>
      <c r="H275" s="21">
        <v>4.4999999999999998E-2</v>
      </c>
      <c r="I275" s="13">
        <f t="shared" si="51"/>
        <v>14.198712897767845</v>
      </c>
      <c r="J275" s="14">
        <f t="shared" si="36"/>
        <v>0.89183047366811008</v>
      </c>
      <c r="K275" s="12">
        <f t="shared" si="52"/>
        <v>4.0132366265116272E-2</v>
      </c>
      <c r="L275" s="19"/>
      <c r="M275" s="19"/>
      <c r="N275" s="72">
        <f t="shared" si="48"/>
        <v>6.3680175307392339E-3</v>
      </c>
      <c r="O275" s="72">
        <f>AVERAGE(N$9:N275)</f>
        <v>1.1528563641471647E-2</v>
      </c>
      <c r="P275" s="71">
        <f t="shared" si="49"/>
        <v>0.14069041335482879</v>
      </c>
      <c r="Q275" s="83">
        <f t="shared" si="53"/>
        <v>1.6464999999999987E-2</v>
      </c>
      <c r="R275" s="64">
        <f t="shared" si="54"/>
        <v>6.7504505240541635E-2</v>
      </c>
      <c r="S275" s="92">
        <v>1.6465E-2</v>
      </c>
      <c r="T275" s="93" t="s">
        <v>108</v>
      </c>
    </row>
    <row r="276" spans="1:20" s="2" customFormat="1" x14ac:dyDescent="0.25">
      <c r="A276" s="33">
        <f t="shared" si="42"/>
        <v>44012</v>
      </c>
      <c r="B276" s="2" t="s">
        <v>11</v>
      </c>
      <c r="C276" s="11">
        <f t="shared" si="55"/>
        <v>16.021869111062003</v>
      </c>
      <c r="E276" s="88">
        <f t="shared" si="47"/>
        <v>0.16113330000000001</v>
      </c>
      <c r="F276" s="57">
        <f t="shared" si="40"/>
        <v>4.4999998765677431E-2</v>
      </c>
      <c r="G276" s="6">
        <v>28</v>
      </c>
      <c r="H276" s="21">
        <v>4.4999999999999998E-2</v>
      </c>
      <c r="I276" s="13">
        <f t="shared" si="51"/>
        <v>14.322960392870074</v>
      </c>
      <c r="J276" s="14">
        <f t="shared" ref="J276:J336" si="56">+I276/C276</f>
        <v>0.89396313835700059</v>
      </c>
      <c r="K276" s="12">
        <f t="shared" si="52"/>
        <v>4.0228340122626147E-2</v>
      </c>
      <c r="L276" s="13">
        <f>SUM(E273:E276)</f>
        <v>0.635961</v>
      </c>
      <c r="M276" s="20">
        <f>+(L276/L272)-1</f>
        <v>3.822061582012215E-2</v>
      </c>
      <c r="N276" s="72">
        <f t="shared" si="48"/>
        <v>6.3441116985472057E-3</v>
      </c>
      <c r="O276" s="72">
        <f>AVERAGE(N$9:N276)</f>
        <v>1.1509218671535362E-2</v>
      </c>
      <c r="P276" s="71">
        <f t="shared" si="49"/>
        <v>0.14671969017167319</v>
      </c>
      <c r="Q276" s="83">
        <f t="shared" si="53"/>
        <v>1.6465000000000039E-2</v>
      </c>
      <c r="R276" s="64">
        <f t="shared" si="54"/>
        <v>6.7504505240541635E-2</v>
      </c>
      <c r="S276" s="92">
        <v>1.6465E-2</v>
      </c>
      <c r="T276" s="93" t="s">
        <v>108</v>
      </c>
    </row>
    <row r="277" spans="1:20" s="2" customFormat="1" x14ac:dyDescent="0.25">
      <c r="A277" s="33">
        <f t="shared" si="42"/>
        <v>44104</v>
      </c>
      <c r="B277" s="2" t="s">
        <v>11</v>
      </c>
      <c r="C277" s="11">
        <f t="shared" si="55"/>
        <v>16.12310158597564</v>
      </c>
      <c r="E277" s="88">
        <f t="shared" si="47"/>
        <v>0.16256760000000001</v>
      </c>
      <c r="F277" s="57">
        <f t="shared" si="40"/>
        <v>4.4999998687846238E-2</v>
      </c>
      <c r="G277" s="6">
        <v>28</v>
      </c>
      <c r="H277" s="21">
        <v>4.4999999999999998E-2</v>
      </c>
      <c r="I277" s="13">
        <f t="shared" si="51"/>
        <v>14.450453754693717</v>
      </c>
      <c r="J277" s="14">
        <f t="shared" si="56"/>
        <v>0.89625768823928753</v>
      </c>
      <c r="K277" s="12">
        <f t="shared" si="52"/>
        <v>4.0331594794740043E-2</v>
      </c>
      <c r="L277" s="19"/>
      <c r="M277" s="19"/>
      <c r="N277" s="72">
        <f t="shared" si="48"/>
        <v>6.3183935789203893E-3</v>
      </c>
      <c r="O277" s="72">
        <f>AVERAGE(N$9:N277)</f>
        <v>1.1489921923979173E-2</v>
      </c>
      <c r="P277" s="71">
        <f t="shared" si="49"/>
        <v>0.18775187041125729</v>
      </c>
      <c r="Q277" s="83">
        <f t="shared" si="53"/>
        <v>1.6465000000000063E-2</v>
      </c>
      <c r="R277" s="64">
        <f t="shared" si="54"/>
        <v>6.7504505240541857E-2</v>
      </c>
      <c r="S277" s="92">
        <v>1.6465E-2</v>
      </c>
      <c r="T277" s="93" t="s">
        <v>108</v>
      </c>
    </row>
    <row r="278" spans="1:20" s="2" customFormat="1" x14ac:dyDescent="0.25">
      <c r="A278" s="23">
        <f t="shared" si="42"/>
        <v>44196</v>
      </c>
      <c r="B278" s="2" t="s">
        <v>11</v>
      </c>
      <c r="C278" s="11">
        <f t="shared" si="55"/>
        <v>16.224661853588728</v>
      </c>
      <c r="E278" s="88">
        <f t="shared" si="47"/>
        <v>0.16390660000000001</v>
      </c>
      <c r="F278" s="57">
        <f t="shared" si="40"/>
        <v>4.4999990365419101E-2</v>
      </c>
      <c r="G278" s="6">
        <v>28</v>
      </c>
      <c r="H278" s="21">
        <v>4.4999999999999998E-2</v>
      </c>
      <c r="I278" s="13">
        <f t="shared" si="51"/>
        <v>14.569478674907133</v>
      </c>
      <c r="J278" s="14">
        <f t="shared" si="56"/>
        <v>0.89798350229927992</v>
      </c>
      <c r="K278" s="12">
        <f t="shared" si="52"/>
        <v>4.0409248951772898E-2</v>
      </c>
      <c r="L278" s="19"/>
      <c r="M278" s="19"/>
      <c r="N278" s="72">
        <f t="shared" si="48"/>
        <v>6.2990527642292626E-3</v>
      </c>
      <c r="O278" s="72">
        <f>AVERAGE(N$9:N278)</f>
        <v>1.1470696482646765E-2</v>
      </c>
      <c r="P278" s="71">
        <f t="shared" si="49"/>
        <v>0.20358479915513028</v>
      </c>
      <c r="Q278" s="83">
        <f t="shared" si="53"/>
        <v>1.6464999999999959E-2</v>
      </c>
      <c r="R278" s="64">
        <f t="shared" si="54"/>
        <v>6.7504505240541857E-2</v>
      </c>
      <c r="S278" s="92">
        <v>1.6465E-2</v>
      </c>
      <c r="T278" s="93" t="s">
        <v>108</v>
      </c>
    </row>
    <row r="279" spans="1:20" s="2" customFormat="1" x14ac:dyDescent="0.25">
      <c r="A279" s="23">
        <f t="shared" si="42"/>
        <v>44286</v>
      </c>
      <c r="B279" s="2" t="s">
        <v>11</v>
      </c>
      <c r="C279" s="11">
        <f t="shared" si="55"/>
        <v>16.326669311008068</v>
      </c>
      <c r="E279" s="88">
        <f t="shared" si="47"/>
        <v>0.16513159999999999</v>
      </c>
      <c r="F279" s="57">
        <f t="shared" si="40"/>
        <v>4.4999995375496135E-2</v>
      </c>
      <c r="G279" s="6">
        <v>28</v>
      </c>
      <c r="H279" s="21">
        <v>4.4999999999999998E-2</v>
      </c>
      <c r="I279" s="13">
        <f t="shared" si="51"/>
        <v>14.678365952892445</v>
      </c>
      <c r="J279" s="14">
        <f t="shared" si="56"/>
        <v>0.8990422769814862</v>
      </c>
      <c r="K279" s="12">
        <f t="shared" si="52"/>
        <v>4.0456898306542394E-2</v>
      </c>
      <c r="L279" s="19"/>
      <c r="M279" s="19"/>
      <c r="N279" s="72">
        <f t="shared" si="48"/>
        <v>6.2871854180910347E-3</v>
      </c>
      <c r="O279" s="72">
        <f>AVERAGE(N$9:N279)</f>
        <v>1.1451569135545084E-2</v>
      </c>
      <c r="P279" s="71">
        <f t="shared" si="49"/>
        <v>0.21546567478251988</v>
      </c>
      <c r="Q279" s="83">
        <f t="shared" si="53"/>
        <v>1.6465000000000108E-2</v>
      </c>
      <c r="R279" s="64">
        <f t="shared" si="54"/>
        <v>6.7504505240542079E-2</v>
      </c>
      <c r="S279" s="92">
        <v>1.6465E-2</v>
      </c>
      <c r="T279" s="93" t="s">
        <v>108</v>
      </c>
    </row>
    <row r="280" spans="1:20" s="2" customFormat="1" x14ac:dyDescent="0.25">
      <c r="A280" s="33">
        <f t="shared" si="42"/>
        <v>44377</v>
      </c>
      <c r="B280" s="2" t="s">
        <v>11</v>
      </c>
      <c r="C280" s="11">
        <f t="shared" si="55"/>
        <v>16.429185521213817</v>
      </c>
      <c r="E280" s="88">
        <f t="shared" si="47"/>
        <v>0.16630239999999999</v>
      </c>
      <c r="F280" s="57">
        <f t="shared" si="40"/>
        <v>4.4999996763799899E-2</v>
      </c>
      <c r="G280" s="6">
        <v>28</v>
      </c>
      <c r="H280" s="21">
        <v>4.4999999999999998E-2</v>
      </c>
      <c r="I280" s="13">
        <f t="shared" si="51"/>
        <v>14.782436618642731</v>
      </c>
      <c r="J280" s="14">
        <f t="shared" si="56"/>
        <v>0.89976685694827907</v>
      </c>
      <c r="K280" s="12">
        <f t="shared" ref="K280:K311" si="57">+E280*4/C280</f>
        <v>4.0489505650846962E-2</v>
      </c>
      <c r="L280" s="13">
        <f>SUM(E277:E280)</f>
        <v>0.65790820000000005</v>
      </c>
      <c r="M280" s="20">
        <f>+(L280/L276)-1</f>
        <v>3.4510292297798228E-2</v>
      </c>
      <c r="N280" s="72">
        <f t="shared" si="48"/>
        <v>6.279064532569878E-3</v>
      </c>
      <c r="O280" s="72">
        <f>AVERAGE(N$9:N280)</f>
        <v>1.1432552574504732E-2</v>
      </c>
      <c r="P280" s="71">
        <f t="shared" si="49"/>
        <v>0.22973809004072177</v>
      </c>
      <c r="Q280" s="83">
        <f t="shared" si="53"/>
        <v>1.6465000000000087E-2</v>
      </c>
      <c r="R280" s="64">
        <f t="shared" si="54"/>
        <v>6.7504505240542301E-2</v>
      </c>
      <c r="S280" s="92">
        <v>1.6465E-2</v>
      </c>
      <c r="T280" s="93" t="s">
        <v>108</v>
      </c>
    </row>
    <row r="281" spans="1:20" s="2" customFormat="1" x14ac:dyDescent="0.25">
      <c r="A281" s="33">
        <f t="shared" si="42"/>
        <v>44469</v>
      </c>
      <c r="B281" s="2" t="s">
        <v>11</v>
      </c>
      <c r="C281" s="11">
        <f t="shared" si="55"/>
        <v>16.532390360820603</v>
      </c>
      <c r="E281" s="88">
        <f t="shared" si="47"/>
        <v>0.1673017</v>
      </c>
      <c r="F281" s="57">
        <f t="shared" si="40"/>
        <v>4.4999998081644184E-2</v>
      </c>
      <c r="G281" s="6">
        <v>28</v>
      </c>
      <c r="H281" s="21">
        <v>4.4999999999999998E-2</v>
      </c>
      <c r="I281" s="13">
        <f t="shared" si="51"/>
        <v>14.87126285618608</v>
      </c>
      <c r="J281" s="14">
        <f t="shared" si="56"/>
        <v>0.89952284767173429</v>
      </c>
      <c r="K281" s="12">
        <f t="shared" si="57"/>
        <v>4.0478526419623156E-2</v>
      </c>
      <c r="L281" s="19"/>
      <c r="M281" s="19"/>
      <c r="N281" s="72">
        <f t="shared" si="48"/>
        <v>6.2817989043659761E-3</v>
      </c>
      <c r="O281" s="72">
        <f>AVERAGE(N$9:N281)</f>
        <v>1.1413685344943785E-2</v>
      </c>
      <c r="P281" s="71">
        <f t="shared" si="49"/>
        <v>0.20950666890739122</v>
      </c>
      <c r="Q281" s="83">
        <f t="shared" si="53"/>
        <v>1.6465000000000014E-2</v>
      </c>
      <c r="R281" s="64">
        <f t="shared" si="54"/>
        <v>6.7504505240542079E-2</v>
      </c>
      <c r="S281" s="92">
        <v>1.6465E-2</v>
      </c>
      <c r="T281" s="93" t="s">
        <v>108</v>
      </c>
    </row>
    <row r="282" spans="1:20" s="2" customFormat="1" x14ac:dyDescent="0.25">
      <c r="A282" s="23">
        <f t="shared" si="42"/>
        <v>44561</v>
      </c>
      <c r="B282" s="2" t="s">
        <v>11</v>
      </c>
      <c r="C282" s="11">
        <f t="shared" si="55"/>
        <v>16.636290968111513</v>
      </c>
      <c r="E282" s="88">
        <f t="shared" si="47"/>
        <v>0.16830519999999999</v>
      </c>
      <c r="F282" s="57">
        <f t="shared" si="40"/>
        <v>4.4999998696728161E-2</v>
      </c>
      <c r="G282" s="6">
        <v>28</v>
      </c>
      <c r="H282" s="21">
        <v>4.4999999999999998E-2</v>
      </c>
      <c r="I282" s="13">
        <f t="shared" si="51"/>
        <v>14.960462655501104</v>
      </c>
      <c r="J282" s="14">
        <f t="shared" si="56"/>
        <v>0.89926671060138097</v>
      </c>
      <c r="K282" s="12">
        <f t="shared" si="57"/>
        <v>4.0467000805073157E-2</v>
      </c>
      <c r="L282" s="19"/>
      <c r="M282" s="19"/>
      <c r="N282" s="72">
        <f t="shared" si="48"/>
        <v>6.2846693686315902E-3</v>
      </c>
      <c r="O282" s="72">
        <f>AVERAGE(N$9:N282)</f>
        <v>1.1394966308533887E-2</v>
      </c>
      <c r="P282" s="71">
        <f t="shared" si="49"/>
        <v>0.19387237936250012</v>
      </c>
      <c r="Q282" s="83">
        <f t="shared" si="53"/>
        <v>1.6464999999999945E-2</v>
      </c>
      <c r="R282" s="64">
        <f t="shared" si="54"/>
        <v>6.7504505240542079E-2</v>
      </c>
      <c r="S282" s="92">
        <v>1.6465E-2</v>
      </c>
      <c r="T282" s="93" t="s">
        <v>108</v>
      </c>
    </row>
    <row r="283" spans="1:20" s="2" customFormat="1" x14ac:dyDescent="0.25">
      <c r="A283" s="23">
        <f t="shared" si="42"/>
        <v>44651</v>
      </c>
      <c r="B283" s="2" t="s">
        <v>11</v>
      </c>
      <c r="C283" s="11">
        <f t="shared" si="55"/>
        <v>16.740787898901466</v>
      </c>
      <c r="E283" s="88">
        <f t="shared" si="47"/>
        <v>0.1694196</v>
      </c>
      <c r="F283" s="57">
        <f t="shared" si="40"/>
        <v>4.4999995351075024E-2</v>
      </c>
      <c r="G283" s="6">
        <v>28</v>
      </c>
      <c r="H283" s="21">
        <v>4.4999999999999998E-2</v>
      </c>
      <c r="I283" s="13">
        <f t="shared" si="51"/>
        <v>15.059521555790798</v>
      </c>
      <c r="J283" s="14">
        <f t="shared" si="56"/>
        <v>0.89957065621618726</v>
      </c>
      <c r="K283" s="12">
        <f t="shared" si="57"/>
        <v>4.0480675347691931E-2</v>
      </c>
      <c r="L283" s="19"/>
      <c r="M283" s="19"/>
      <c r="N283" s="72">
        <f t="shared" si="48"/>
        <v>6.2812637137841243E-3</v>
      </c>
      <c r="O283" s="72">
        <f>AVERAGE(N$9:N283)</f>
        <v>1.137637102637116E-2</v>
      </c>
      <c r="P283" s="71">
        <f t="shared" si="49"/>
        <v>0.17693817388540722</v>
      </c>
      <c r="Q283" s="83">
        <f t="shared" si="53"/>
        <v>1.6464999999999806E-2</v>
      </c>
      <c r="R283" s="64">
        <f t="shared" si="54"/>
        <v>6.7504505240541635E-2</v>
      </c>
      <c r="S283" s="92">
        <v>1.6465E-2</v>
      </c>
      <c r="T283" s="93" t="s">
        <v>108</v>
      </c>
    </row>
    <row r="284" spans="1:20" s="2" customFormat="1" x14ac:dyDescent="0.25">
      <c r="A284" s="33">
        <f t="shared" si="42"/>
        <v>44742</v>
      </c>
      <c r="B284" s="2" t="s">
        <v>11</v>
      </c>
      <c r="C284" s="11">
        <f t="shared" si="55"/>
        <v>16.845886971656878</v>
      </c>
      <c r="E284" s="88">
        <f t="shared" si="47"/>
        <v>0.170538</v>
      </c>
      <c r="F284" s="57">
        <f t="shared" si="40"/>
        <v>4.4999995800809878E-2</v>
      </c>
      <c r="G284" s="6">
        <v>28</v>
      </c>
      <c r="H284" s="21">
        <v>4.4999999999999998E-2</v>
      </c>
      <c r="I284" s="13">
        <f t="shared" si="51"/>
        <v>15.158934747894422</v>
      </c>
      <c r="J284" s="14">
        <f t="shared" si="56"/>
        <v>0.89985969711177904</v>
      </c>
      <c r="K284" s="12">
        <f t="shared" si="57"/>
        <v>4.0493682591348105E-2</v>
      </c>
      <c r="L284" s="13">
        <f>SUM(E281:E284)</f>
        <v>0.67556450000000001</v>
      </c>
      <c r="M284" s="20">
        <f>+(L284/L280)-1</f>
        <v>2.6837026807083442E-2</v>
      </c>
      <c r="N284" s="72">
        <f t="shared" si="48"/>
        <v>6.2780242716238277E-3</v>
      </c>
      <c r="O284" s="72">
        <f>AVERAGE(N$9:N284)</f>
        <v>1.1357898755520627E-2</v>
      </c>
      <c r="P284" s="71">
        <f t="shared" si="49"/>
        <v>0.16278596911637533</v>
      </c>
      <c r="Q284" s="83">
        <f t="shared" si="53"/>
        <v>1.6464999999999931E-2</v>
      </c>
      <c r="R284" s="64">
        <f t="shared" si="54"/>
        <v>6.7504505240541413E-2</v>
      </c>
      <c r="S284" s="92">
        <v>1.6465E-2</v>
      </c>
      <c r="T284" s="93" t="s">
        <v>108</v>
      </c>
    </row>
    <row r="285" spans="1:20" s="2" customFormat="1" x14ac:dyDescent="0.25">
      <c r="A285" s="33">
        <f t="shared" si="42"/>
        <v>44834</v>
      </c>
      <c r="B285" s="2" t="s">
        <v>11</v>
      </c>
      <c r="C285" s="11">
        <f t="shared" si="55"/>
        <v>16.951561800645205</v>
      </c>
      <c r="E285" s="88">
        <f t="shared" si="47"/>
        <v>0.1716927</v>
      </c>
      <c r="F285" s="57">
        <f t="shared" si="40"/>
        <v>4.4999990270801288E-2</v>
      </c>
      <c r="G285" s="6">
        <v>28</v>
      </c>
      <c r="H285" s="21">
        <v>4.4999999999999998E-2</v>
      </c>
      <c r="I285" s="13">
        <f t="shared" si="51"/>
        <v>15.261576632953595</v>
      </c>
      <c r="J285" s="14">
        <f t="shared" si="56"/>
        <v>0.90030504636880793</v>
      </c>
      <c r="K285" s="12">
        <f t="shared" si="57"/>
        <v>4.0513718327349658E-2</v>
      </c>
      <c r="L285" s="19"/>
      <c r="M285" s="19"/>
      <c r="N285" s="72">
        <f t="shared" si="48"/>
        <v>6.2730344306669572E-3</v>
      </c>
      <c r="O285" s="72">
        <f>AVERAGE(N$9:N285)</f>
        <v>1.1339541844600577E-2</v>
      </c>
      <c r="P285" s="71">
        <f t="shared" si="49"/>
        <v>0.15250315250226087</v>
      </c>
      <c r="Q285" s="83">
        <f t="shared" si="53"/>
        <v>1.6464999999999817E-2</v>
      </c>
      <c r="R285" s="64">
        <f t="shared" si="54"/>
        <v>6.7504505240541191E-2</v>
      </c>
      <c r="S285" s="92">
        <v>1.6465E-2</v>
      </c>
      <c r="T285" s="93" t="s">
        <v>108</v>
      </c>
    </row>
    <row r="286" spans="1:20" s="2" customFormat="1" x14ac:dyDescent="0.25">
      <c r="A286" s="23">
        <f t="shared" si="42"/>
        <v>44926</v>
      </c>
      <c r="B286" s="2" t="s">
        <v>11</v>
      </c>
      <c r="C286" s="11">
        <f t="shared" si="55"/>
        <v>17.05761966569283</v>
      </c>
      <c r="E286" s="88">
        <f t="shared" si="47"/>
        <v>0.1730496</v>
      </c>
      <c r="F286" s="57">
        <f t="shared" si="40"/>
        <v>4.4999998817624558E-2</v>
      </c>
      <c r="G286" s="6">
        <v>28</v>
      </c>
      <c r="H286" s="21">
        <v>4.4999999999999998E-2</v>
      </c>
      <c r="I286" s="13">
        <f t="shared" si="51"/>
        <v>15.382187070833783</v>
      </c>
      <c r="J286" s="14">
        <f t="shared" si="56"/>
        <v>0.90177805416609425</v>
      </c>
      <c r="K286" s="12">
        <f t="shared" si="57"/>
        <v>4.0580011371234015E-2</v>
      </c>
      <c r="L286" s="19"/>
      <c r="M286" s="19"/>
      <c r="N286" s="72">
        <f t="shared" si="48"/>
        <v>6.2565246963608434E-3</v>
      </c>
      <c r="O286" s="72">
        <f>AVERAGE(N$9:N286)</f>
        <v>1.132125761025439E-2</v>
      </c>
      <c r="P286" s="71">
        <f t="shared" si="49"/>
        <v>0.13841427126893513</v>
      </c>
      <c r="Q286" s="83">
        <f t="shared" si="53"/>
        <v>1.646500000000007E-2</v>
      </c>
      <c r="R286" s="64">
        <f t="shared" si="54"/>
        <v>6.7504505240541413E-2</v>
      </c>
      <c r="S286" s="92">
        <v>1.6465E-2</v>
      </c>
      <c r="T286" s="93" t="s">
        <v>108</v>
      </c>
    </row>
    <row r="287" spans="1:20" s="2" customFormat="1" x14ac:dyDescent="0.25">
      <c r="A287" s="23">
        <f t="shared" si="42"/>
        <v>45016</v>
      </c>
      <c r="B287" s="2" t="s">
        <v>11</v>
      </c>
      <c r="C287" s="11">
        <f t="shared" si="55"/>
        <v>17.16398647348846</v>
      </c>
      <c r="E287" s="88">
        <f t="shared" si="47"/>
        <v>0.1744869</v>
      </c>
      <c r="F287" s="57">
        <f t="shared" si="40"/>
        <v>4.4999992796083167E-2</v>
      </c>
      <c r="G287" s="6">
        <v>28</v>
      </c>
      <c r="H287" s="21">
        <v>4.4999999999999998E-2</v>
      </c>
      <c r="I287" s="13">
        <f t="shared" si="51"/>
        <v>15.509949149608527</v>
      </c>
      <c r="J287" s="14">
        <f t="shared" si="56"/>
        <v>0.90363326570812885</v>
      </c>
      <c r="K287" s="12">
        <f t="shared" si="57"/>
        <v>4.0663490447166904E-2</v>
      </c>
      <c r="L287" s="19"/>
      <c r="M287" s="19"/>
      <c r="N287" s="72">
        <f t="shared" si="48"/>
        <v>6.2357356935072161E-3</v>
      </c>
      <c r="O287" s="72">
        <f>AVERAGE(N$9:N287)</f>
        <v>1.1303029933133433E-2</v>
      </c>
      <c r="P287" s="71">
        <f t="shared" si="49"/>
        <v>0.14179790498216183</v>
      </c>
      <c r="Q287" s="83">
        <f t="shared" si="53"/>
        <v>1.6464999999999903E-2</v>
      </c>
      <c r="R287" s="64">
        <f t="shared" si="54"/>
        <v>6.7504505240541635E-2</v>
      </c>
      <c r="S287" s="92">
        <v>1.6465E-2</v>
      </c>
      <c r="T287" s="93" t="s">
        <v>108</v>
      </c>
    </row>
    <row r="288" spans="1:20" s="2" customFormat="1" x14ac:dyDescent="0.25">
      <c r="A288" s="33">
        <f t="shared" si="42"/>
        <v>45107</v>
      </c>
      <c r="B288" s="2" t="s">
        <v>11</v>
      </c>
      <c r="C288" s="11">
        <f t="shared" si="55"/>
        <v>17.270605310774446</v>
      </c>
      <c r="E288" s="88">
        <f t="shared" si="47"/>
        <v>0.17598620000000001</v>
      </c>
      <c r="F288" s="57">
        <f t="shared" si="40"/>
        <v>4.4999997406421299E-2</v>
      </c>
      <c r="G288" s="6">
        <v>28</v>
      </c>
      <c r="H288" s="21">
        <v>4.4999999999999998E-2</v>
      </c>
      <c r="I288" s="13">
        <f t="shared" si="51"/>
        <v>15.643218679375973</v>
      </c>
      <c r="J288" s="14">
        <f t="shared" si="56"/>
        <v>0.90577130319901344</v>
      </c>
      <c r="K288" s="12">
        <f t="shared" si="57"/>
        <v>4.0759706294766447E-2</v>
      </c>
      <c r="L288" s="13">
        <f>SUM(E285:E288)</f>
        <v>0.69521540000000004</v>
      </c>
      <c r="M288" s="20">
        <f>+(L288/L284)-1</f>
        <v>2.9088118158961951E-2</v>
      </c>
      <c r="N288" s="72">
        <f t="shared" si="48"/>
        <v>6.211775886136417E-3</v>
      </c>
      <c r="O288" s="72">
        <f>AVERAGE(N$9:N288)</f>
        <v>1.1284846882965585E-2</v>
      </c>
      <c r="P288" s="71">
        <f t="shared" si="49"/>
        <v>0.1347642534574931</v>
      </c>
      <c r="Q288" s="83">
        <f t="shared" si="53"/>
        <v>1.6464999999999886E-2</v>
      </c>
      <c r="R288" s="64">
        <f t="shared" si="54"/>
        <v>6.7504505240541635E-2</v>
      </c>
      <c r="S288" s="92">
        <v>1.6465E-2</v>
      </c>
      <c r="T288" s="93" t="s">
        <v>108</v>
      </c>
    </row>
    <row r="289" spans="1:20" s="2" customFormat="1" x14ac:dyDescent="0.25">
      <c r="A289" s="33">
        <f t="shared" si="42"/>
        <v>45199</v>
      </c>
      <c r="B289" s="2" t="s">
        <v>11</v>
      </c>
      <c r="C289" s="11">
        <f t="shared" si="55"/>
        <v>17.377408327216347</v>
      </c>
      <c r="E289" s="88">
        <f t="shared" si="47"/>
        <v>0.17755750000000001</v>
      </c>
      <c r="F289" s="57">
        <f t="shared" si="40"/>
        <v>4.5000006796582726E-2</v>
      </c>
      <c r="G289" s="6">
        <v>28</v>
      </c>
      <c r="H289" s="21">
        <v>4.4999999999999998E-2</v>
      </c>
      <c r="I289" s="13">
        <f t="shared" si="51"/>
        <v>15.782886505117917</v>
      </c>
      <c r="J289" s="14">
        <f t="shared" si="56"/>
        <v>0.90824167838646552</v>
      </c>
      <c r="K289" s="12">
        <f t="shared" si="57"/>
        <v>4.0870881700330645E-2</v>
      </c>
      <c r="L289" s="19"/>
      <c r="M289" s="19"/>
      <c r="N289" s="72">
        <f t="shared" si="48"/>
        <v>6.1840922492317763E-3</v>
      </c>
      <c r="O289" s="72">
        <f>AVERAGE(N$9:N289)</f>
        <v>1.1266694731244113E-2</v>
      </c>
      <c r="P289" s="71">
        <f t="shared" si="49"/>
        <v>0.13435386354956202</v>
      </c>
      <c r="Q289" s="83">
        <f t="shared" si="53"/>
        <v>1.6465000000000011E-2</v>
      </c>
      <c r="R289" s="64">
        <f t="shared" si="54"/>
        <v>6.7504505240541857E-2</v>
      </c>
      <c r="S289" s="92">
        <v>1.6465E-2</v>
      </c>
      <c r="T289" s="93" t="s">
        <v>108</v>
      </c>
    </row>
    <row r="290" spans="1:20" s="2" customFormat="1" x14ac:dyDescent="0.25">
      <c r="A290" s="23">
        <f t="shared" si="42"/>
        <v>45291</v>
      </c>
      <c r="B290" s="2" t="s">
        <v>11</v>
      </c>
      <c r="C290" s="11">
        <f t="shared" si="55"/>
        <v>17.484479755323964</v>
      </c>
      <c r="E290" s="88">
        <f t="shared" si="47"/>
        <v>0.1790476</v>
      </c>
      <c r="F290" s="57">
        <f t="shared" si="40"/>
        <v>4.5000005773241106E-2</v>
      </c>
      <c r="G290" s="6">
        <v>28</v>
      </c>
      <c r="H290" s="21">
        <v>4.4999999999999998E-2</v>
      </c>
      <c r="I290" s="13">
        <f t="shared" si="51"/>
        <v>15.915340180375642</v>
      </c>
      <c r="J290" s="14">
        <f t="shared" si="56"/>
        <v>0.91025528943916534</v>
      </c>
      <c r="K290" s="12">
        <f t="shared" si="57"/>
        <v>4.0961493279885693E-2</v>
      </c>
      <c r="L290" s="19"/>
      <c r="M290" s="19"/>
      <c r="N290" s="72">
        <f t="shared" si="48"/>
        <v>6.1615303094375573E-3</v>
      </c>
      <c r="O290" s="72">
        <f>AVERAGE(N$9:N290)</f>
        <v>1.1248591311308629E-2</v>
      </c>
      <c r="P290" s="71">
        <f t="shared" si="49"/>
        <v>0.13395067714183884</v>
      </c>
      <c r="Q290" s="83">
        <f t="shared" si="53"/>
        <v>1.6464999999999955E-2</v>
      </c>
      <c r="R290" s="64">
        <f t="shared" si="54"/>
        <v>6.7504505240541635E-2</v>
      </c>
      <c r="S290" s="92">
        <v>1.6465E-2</v>
      </c>
      <c r="T290" s="93" t="s">
        <v>108</v>
      </c>
    </row>
    <row r="291" spans="1:20" s="2" customFormat="1" x14ac:dyDescent="0.25">
      <c r="A291" s="23">
        <f t="shared" si="42"/>
        <v>45382</v>
      </c>
      <c r="B291" s="2" t="s">
        <v>11</v>
      </c>
      <c r="C291" s="11">
        <f t="shared" si="55"/>
        <v>17.59188791449537</v>
      </c>
      <c r="E291" s="88">
        <f t="shared" si="47"/>
        <v>0.18047379999999999</v>
      </c>
      <c r="F291" s="57">
        <f t="shared" si="40"/>
        <v>4.4999996211060947E-2</v>
      </c>
      <c r="G291" s="6">
        <v>28</v>
      </c>
      <c r="H291" s="21">
        <v>4.4999999999999998E-2</v>
      </c>
      <c r="I291" s="13">
        <f t="shared" si="51"/>
        <v>16.042116906280071</v>
      </c>
      <c r="J291" s="14">
        <f t="shared" si="56"/>
        <v>0.91190422450689235</v>
      </c>
      <c r="K291" s="12">
        <f t="shared" si="57"/>
        <v>4.1035686647660621E-2</v>
      </c>
      <c r="L291" s="19"/>
      <c r="M291" s="19"/>
      <c r="N291" s="72">
        <f t="shared" si="48"/>
        <v>6.1430571955507496E-3</v>
      </c>
      <c r="O291" s="72">
        <f>AVERAGE(N$9:N291)</f>
        <v>1.1230550554715845E-2</v>
      </c>
      <c r="P291" s="71">
        <f t="shared" si="49"/>
        <v>0.13356863218745874</v>
      </c>
      <c r="Q291" s="83">
        <f t="shared" si="53"/>
        <v>1.6464999999999837E-2</v>
      </c>
      <c r="R291" s="64">
        <f t="shared" si="54"/>
        <v>6.7504505240541413E-2</v>
      </c>
      <c r="S291" s="92">
        <v>1.6465E-2</v>
      </c>
      <c r="T291" s="93" t="s">
        <v>108</v>
      </c>
    </row>
    <row r="292" spans="1:20" s="2" customFormat="1" x14ac:dyDescent="0.25">
      <c r="A292" s="33">
        <f t="shared" si="42"/>
        <v>45473</v>
      </c>
      <c r="B292" s="2" t="s">
        <v>11</v>
      </c>
      <c r="C292" s="11">
        <f t="shared" si="55"/>
        <v>17.699711349007536</v>
      </c>
      <c r="E292" s="88">
        <f t="shared" si="47"/>
        <v>0.18182699999999999</v>
      </c>
      <c r="F292" s="57">
        <f t="shared" si="40"/>
        <v>4.5000005480942365E-2</v>
      </c>
      <c r="G292" s="6">
        <v>28</v>
      </c>
      <c r="H292" s="21">
        <v>4.4999999999999998E-2</v>
      </c>
      <c r="I292" s="13">
        <f t="shared" si="51"/>
        <v>16.16239803144062</v>
      </c>
      <c r="J292" s="14">
        <f t="shared" si="56"/>
        <v>0.91314472381759393</v>
      </c>
      <c r="K292" s="12">
        <f t="shared" si="57"/>
        <v>4.1091517576685326E-2</v>
      </c>
      <c r="L292" s="13">
        <f>SUM(E289:E292)</f>
        <v>0.71890589999999999</v>
      </c>
      <c r="M292" s="20">
        <f>+(L292/L288)-1</f>
        <v>3.407648909963723E-2</v>
      </c>
      <c r="N292" s="72">
        <f t="shared" si="48"/>
        <v>6.129156520109591E-3</v>
      </c>
      <c r="O292" s="72">
        <f>AVERAGE(N$9:N292)</f>
        <v>1.1212587899664415E-2</v>
      </c>
      <c r="P292" s="71">
        <f>+C292/C272-1</f>
        <v>0.13320061870817823</v>
      </c>
      <c r="Q292" s="83">
        <f t="shared" si="53"/>
        <v>1.6465000000000011E-2</v>
      </c>
      <c r="R292" s="64">
        <f t="shared" si="54"/>
        <v>6.7504505240541413E-2</v>
      </c>
      <c r="S292" s="92">
        <v>1.6465E-2</v>
      </c>
      <c r="T292" s="93" t="s">
        <v>108</v>
      </c>
    </row>
    <row r="293" spans="1:20" s="2" customFormat="1" x14ac:dyDescent="0.25">
      <c r="A293" s="33">
        <f t="shared" si="42"/>
        <v>45565</v>
      </c>
      <c r="B293" s="2" t="s">
        <v>11</v>
      </c>
      <c r="C293" s="11">
        <f t="shared" si="55"/>
        <v>17.808019496368946</v>
      </c>
      <c r="E293" s="88">
        <f t="shared" si="47"/>
        <v>0.18311759999999999</v>
      </c>
      <c r="F293" s="57">
        <f t="shared" si="40"/>
        <v>4.5000002515866139E-2</v>
      </c>
      <c r="G293" s="6">
        <v>28</v>
      </c>
      <c r="H293" s="21">
        <v>4.4999999999999998E-2</v>
      </c>
      <c r="I293" s="13">
        <f t="shared" si="51"/>
        <v>16.277119089976605</v>
      </c>
      <c r="J293" s="14">
        <f t="shared" si="56"/>
        <v>0.91403309016454681</v>
      </c>
      <c r="K293" s="12">
        <f t="shared" si="57"/>
        <v>4.1131491356989507E-2</v>
      </c>
      <c r="L293" s="19"/>
      <c r="M293" s="19"/>
      <c r="N293" s="72">
        <f t="shared" si="48"/>
        <v>6.1192041624724691E-3</v>
      </c>
      <c r="O293" s="72">
        <f>AVERAGE(N$9:N293)</f>
        <v>1.1194716377779532E-2</v>
      </c>
      <c r="P293" s="71">
        <f t="shared" si="49"/>
        <v>0.13285600146413157</v>
      </c>
      <c r="Q293" s="83">
        <f>((C293-C292+E293)/C292)</f>
        <v>1.6465000000000014E-2</v>
      </c>
      <c r="R293" s="64">
        <f>+(1+Q293)*(1+Q292)*(1+Q291)*(1+Q290)-1</f>
        <v>6.7504505240541413E-2</v>
      </c>
      <c r="S293" s="92">
        <v>1.6465E-2</v>
      </c>
      <c r="T293" s="93" t="s">
        <v>108</v>
      </c>
    </row>
    <row r="294" spans="1:20" s="2" customFormat="1" x14ac:dyDescent="0.25">
      <c r="A294" s="23">
        <f t="shared" si="42"/>
        <v>45657</v>
      </c>
      <c r="B294" s="2" t="s">
        <v>11</v>
      </c>
      <c r="C294" s="11">
        <f t="shared" si="55"/>
        <v>17.916865637376659</v>
      </c>
      <c r="E294" s="88">
        <f t="shared" si="47"/>
        <v>0.1843629</v>
      </c>
      <c r="F294" s="57">
        <f t="shared" si="40"/>
        <v>4.4999989465155141E-2</v>
      </c>
      <c r="G294" s="6">
        <v>28</v>
      </c>
      <c r="H294" s="21">
        <v>4.4999999999999998E-2</v>
      </c>
      <c r="I294" s="13">
        <f t="shared" si="51"/>
        <v>16.387817169846922</v>
      </c>
      <c r="J294" s="14">
        <f t="shared" si="56"/>
        <v>0.91465870769606239</v>
      </c>
      <c r="K294" s="12">
        <f t="shared" si="57"/>
        <v>4.1159632210535216E-2</v>
      </c>
      <c r="L294" s="19"/>
      <c r="M294" s="19"/>
      <c r="N294" s="72">
        <f t="shared" si="48"/>
        <v>6.1121979920286673E-3</v>
      </c>
      <c r="O294" s="72">
        <f>AVERAGE(N$9:N294)</f>
        <v>1.1176945334472711E-2</v>
      </c>
      <c r="P294" s="71">
        <f t="shared" si="49"/>
        <v>0.13253646337032543</v>
      </c>
      <c r="Q294" s="83">
        <f t="shared" si="53"/>
        <v>1.6464999999999945E-2</v>
      </c>
      <c r="R294" s="64">
        <f t="shared" si="54"/>
        <v>6.7504505240541413E-2</v>
      </c>
      <c r="S294" s="92">
        <v>1.6465E-2</v>
      </c>
      <c r="T294" s="93" t="s">
        <v>108</v>
      </c>
    </row>
    <row r="295" spans="1:20" s="2" customFormat="1" x14ac:dyDescent="0.25">
      <c r="A295" s="23">
        <f t="shared" si="42"/>
        <v>45747</v>
      </c>
      <c r="B295" s="2" t="s">
        <v>11</v>
      </c>
      <c r="C295" s="11">
        <f t="shared" si="55"/>
        <v>18.026325330096064</v>
      </c>
      <c r="E295" s="88">
        <f t="shared" si="47"/>
        <v>0.1855415</v>
      </c>
      <c r="F295" s="57">
        <f t="shared" si="40"/>
        <v>4.5000009528770889E-2</v>
      </c>
      <c r="G295" s="6">
        <v>28</v>
      </c>
      <c r="H295" s="21">
        <v>4.4999999999999998E-2</v>
      </c>
      <c r="I295" s="13">
        <f t="shared" si="51"/>
        <v>16.492574285467516</v>
      </c>
      <c r="J295" s="14">
        <f t="shared" si="56"/>
        <v>0.91491604547556582</v>
      </c>
      <c r="K295" s="12">
        <f t="shared" si="57"/>
        <v>4.1171230764425845E-2</v>
      </c>
      <c r="L295" s="19"/>
      <c r="M295" s="19"/>
      <c r="N295" s="72">
        <f t="shared" si="48"/>
        <v>6.1093103523117698E-3</v>
      </c>
      <c r="O295" s="72">
        <f>AVERAGE(N$9:N295)</f>
        <v>1.1159288069726506E-2</v>
      </c>
      <c r="P295" s="71">
        <f t="shared" si="49"/>
        <v>0.13224532205044937</v>
      </c>
      <c r="Q295" s="83">
        <f t="shared" si="53"/>
        <v>1.6464999999999889E-2</v>
      </c>
      <c r="R295" s="64">
        <f t="shared" si="54"/>
        <v>6.7504505240541635E-2</v>
      </c>
      <c r="S295" s="92">
        <v>1.6465E-2</v>
      </c>
      <c r="T295" s="93" t="s">
        <v>108</v>
      </c>
    </row>
    <row r="296" spans="1:20" s="2" customFormat="1" x14ac:dyDescent="0.25">
      <c r="A296" s="33">
        <f t="shared" si="42"/>
        <v>45838</v>
      </c>
      <c r="B296" s="2" t="s">
        <v>11</v>
      </c>
      <c r="C296" s="11">
        <f t="shared" si="55"/>
        <v>18.136384376656096</v>
      </c>
      <c r="E296" s="88">
        <f t="shared" si="47"/>
        <v>0.1867444</v>
      </c>
      <c r="F296" s="57">
        <f t="shared" si="40"/>
        <v>4.5000007514010149E-2</v>
      </c>
      <c r="G296" s="6">
        <v>28</v>
      </c>
      <c r="H296" s="21">
        <v>4.4999999999999998E-2</v>
      </c>
      <c r="I296" s="13">
        <f t="shared" si="51"/>
        <v>16.599499450470947</v>
      </c>
      <c r="J296" s="14">
        <f t="shared" si="56"/>
        <v>0.9152595746612362</v>
      </c>
      <c r="K296" s="12">
        <f t="shared" si="57"/>
        <v>4.1186687737025364E-2</v>
      </c>
      <c r="L296" s="13">
        <f>SUM(E293:E296)</f>
        <v>0.73976640000000005</v>
      </c>
      <c r="M296" s="20">
        <f>+(L296/L292)-1</f>
        <v>2.9017010432102586E-2</v>
      </c>
      <c r="N296" s="72">
        <f t="shared" si="48"/>
        <v>6.1054621252332186E-3</v>
      </c>
      <c r="O296" s="72">
        <f>AVERAGE(N$9:N296)</f>
        <v>1.1141740062974794E-2</v>
      </c>
      <c r="P296" s="71">
        <f t="shared" si="49"/>
        <v>0.13197681562222763</v>
      </c>
      <c r="Q296" s="83">
        <f t="shared" si="53"/>
        <v>1.6465000000000018E-2</v>
      </c>
      <c r="R296" s="64">
        <f t="shared" si="54"/>
        <v>6.7504505240541635E-2</v>
      </c>
      <c r="S296" s="92">
        <v>1.6465E-2</v>
      </c>
      <c r="T296" s="93" t="s">
        <v>108</v>
      </c>
    </row>
    <row r="297" spans="1:20" s="2" customFormat="1" x14ac:dyDescent="0.25">
      <c r="A297" s="33">
        <f t="shared" si="42"/>
        <v>45930</v>
      </c>
      <c r="B297" s="2" t="s">
        <v>11</v>
      </c>
      <c r="C297" s="11">
        <f t="shared" si="55"/>
        <v>18.247083645417735</v>
      </c>
      <c r="E297" s="88">
        <f t="shared" si="47"/>
        <v>0.18791630000000001</v>
      </c>
      <c r="F297" s="57">
        <f t="shared" ref="F297:F336" si="58">+(4*E297)/AVERAGE(C269:C296)</f>
        <v>4.4999997658250315E-2</v>
      </c>
      <c r="G297" s="6">
        <v>28</v>
      </c>
      <c r="H297" s="21">
        <v>4.4999999999999998E-2</v>
      </c>
      <c r="I297" s="13">
        <f t="shared" ref="I297:I298" si="59">AVERAGEA(C269:C296)</f>
        <v>16.703671980351526</v>
      </c>
      <c r="J297" s="14">
        <f t="shared" si="56"/>
        <v>0.91541598125715862</v>
      </c>
      <c r="K297" s="12">
        <f t="shared" si="57"/>
        <v>4.1193717012897049E-2</v>
      </c>
      <c r="L297" s="19"/>
      <c r="M297" s="19"/>
      <c r="N297" s="72">
        <f t="shared" si="48"/>
        <v>6.103712099536418E-3</v>
      </c>
      <c r="O297" s="72">
        <f>AVERAGE(N$9:N297)</f>
        <v>1.1124307440263933E-2</v>
      </c>
      <c r="P297" s="71">
        <f t="shared" si="49"/>
        <v>0.13173532698507584</v>
      </c>
      <c r="Q297" s="83">
        <f t="shared" si="53"/>
        <v>1.6464999999999806E-2</v>
      </c>
      <c r="R297" s="64">
        <f t="shared" si="54"/>
        <v>6.7504505240541413E-2</v>
      </c>
      <c r="S297" s="92">
        <v>1.6465E-2</v>
      </c>
      <c r="T297" s="93" t="s">
        <v>108</v>
      </c>
    </row>
    <row r="298" spans="1:20" s="2" customFormat="1" x14ac:dyDescent="0.25">
      <c r="A298" s="23">
        <f t="shared" si="42"/>
        <v>46022</v>
      </c>
      <c r="B298" s="2" t="s">
        <v>11</v>
      </c>
      <c r="C298" s="11">
        <f t="shared" si="55"/>
        <v>18.358429177639536</v>
      </c>
      <c r="E298" s="88">
        <f t="shared" si="47"/>
        <v>0.1890927</v>
      </c>
      <c r="F298" s="57">
        <f t="shared" si="58"/>
        <v>4.5000003231238317E-2</v>
      </c>
      <c r="G298" s="6">
        <v>28</v>
      </c>
      <c r="H298" s="21">
        <v>4.4999999999999998E-2</v>
      </c>
      <c r="I298" s="13">
        <f t="shared" si="59"/>
        <v>16.80823879307944</v>
      </c>
      <c r="J298" s="14">
        <f t="shared" si="56"/>
        <v>0.91555974808301033</v>
      </c>
      <c r="K298" s="12">
        <f t="shared" si="57"/>
        <v>4.1200191622127201E-2</v>
      </c>
      <c r="L298" s="19"/>
      <c r="M298" s="19"/>
      <c r="N298" s="72">
        <f t="shared" si="48"/>
        <v>6.1021001703887023E-3</v>
      </c>
      <c r="O298" s="72">
        <f>AVERAGE(N$9:N298)</f>
        <v>1.1106989484160916E-2</v>
      </c>
      <c r="P298" s="71">
        <f t="shared" si="49"/>
        <v>0.13151382403565104</v>
      </c>
      <c r="Q298" s="83">
        <f t="shared" si="53"/>
        <v>1.6464999999999883E-2</v>
      </c>
      <c r="R298" s="64">
        <f t="shared" si="54"/>
        <v>6.7504505240541413E-2</v>
      </c>
      <c r="S298" s="92">
        <v>1.6465E-2</v>
      </c>
      <c r="T298" s="93" t="s">
        <v>108</v>
      </c>
    </row>
    <row r="299" spans="1:20" s="2" customFormat="1" x14ac:dyDescent="0.25">
      <c r="A299" s="23">
        <f t="shared" ref="A299:A356" si="60">A298+95-DAY(A298+95)</f>
        <v>46112</v>
      </c>
      <c r="B299" s="2" t="s">
        <v>11</v>
      </c>
      <c r="C299" s="11">
        <f t="shared" si="55"/>
        <v>18.47042701404937</v>
      </c>
      <c r="E299" s="88">
        <f t="shared" si="47"/>
        <v>0.19027369999999999</v>
      </c>
      <c r="F299" s="57">
        <f t="shared" si="58"/>
        <v>4.500000622620174E-2</v>
      </c>
      <c r="G299" s="6">
        <v>28</v>
      </c>
      <c r="H299" s="21">
        <v>4.4999999999999998E-2</v>
      </c>
      <c r="I299" s="13">
        <f t="shared" ref="I299:I336" si="61">AVERAGEA(C271:C298)</f>
        <v>16.913215437664636</v>
      </c>
      <c r="J299" s="14">
        <f t="shared" si="56"/>
        <v>0.91569163099476503</v>
      </c>
      <c r="K299" s="12">
        <f t="shared" si="57"/>
        <v>4.1206129096045249E-2</v>
      </c>
      <c r="L299" s="19"/>
      <c r="M299" s="19"/>
      <c r="N299" s="72">
        <f t="shared" si="48"/>
        <v>6.1006219718540144E-3</v>
      </c>
      <c r="O299" s="72">
        <f>AVERAGE(N$9:N299)</f>
        <v>1.1089785472091133E-2</v>
      </c>
      <c r="P299" s="71">
        <f t="shared" si="49"/>
        <v>0.1313040438441353</v>
      </c>
      <c r="Q299" s="83">
        <f t="shared" si="53"/>
        <v>1.6464999999999969E-2</v>
      </c>
      <c r="R299" s="64">
        <f t="shared" si="54"/>
        <v>6.7504505240541413E-2</v>
      </c>
      <c r="S299" s="92">
        <v>1.6465E-2</v>
      </c>
      <c r="T299" s="93" t="s">
        <v>108</v>
      </c>
    </row>
    <row r="300" spans="1:20" s="2" customFormat="1" x14ac:dyDescent="0.25">
      <c r="A300" s="33">
        <f t="shared" si="60"/>
        <v>46203</v>
      </c>
      <c r="B300" s="2" t="s">
        <v>11</v>
      </c>
      <c r="C300" s="11">
        <f t="shared" si="55"/>
        <v>18.583083094835693</v>
      </c>
      <c r="E300" s="88">
        <f t="shared" si="47"/>
        <v>0.1914595</v>
      </c>
      <c r="F300" s="57">
        <f t="shared" si="58"/>
        <v>4.4999999526557095E-2</v>
      </c>
      <c r="G300" s="6">
        <v>28</v>
      </c>
      <c r="H300" s="21">
        <v>4.4999999999999998E-2</v>
      </c>
      <c r="I300" s="13">
        <f t="shared" si="61"/>
        <v>17.018622401274357</v>
      </c>
      <c r="J300" s="14">
        <f t="shared" si="56"/>
        <v>0.915812640691678</v>
      </c>
      <c r="K300" s="12">
        <f t="shared" si="57"/>
        <v>4.1211568397540511E-2</v>
      </c>
      <c r="L300" s="13">
        <f>SUM(E297:E300)</f>
        <v>0.75874220000000003</v>
      </c>
      <c r="M300" s="20">
        <f>+(L300/L296)-1</f>
        <v>2.5651070391950803E-2</v>
      </c>
      <c r="N300" s="72">
        <f t="shared" si="48"/>
        <v>6.0992678025597602E-3</v>
      </c>
      <c r="O300" s="72">
        <f>AVERAGE(N$9:N300)</f>
        <v>1.1072694658154383E-2</v>
      </c>
      <c r="P300" s="71">
        <f t="shared" si="49"/>
        <v>0.13110190829854007</v>
      </c>
      <c r="Q300" s="83">
        <f t="shared" si="53"/>
        <v>1.6464999999999997E-2</v>
      </c>
      <c r="R300" s="64">
        <f t="shared" si="54"/>
        <v>6.7504505240541413E-2</v>
      </c>
      <c r="S300" s="92">
        <v>1.6465E-2</v>
      </c>
      <c r="T300" s="93" t="s">
        <v>108</v>
      </c>
    </row>
    <row r="301" spans="1:20" s="2" customFormat="1" x14ac:dyDescent="0.25">
      <c r="A301" s="33">
        <f t="shared" si="60"/>
        <v>46295</v>
      </c>
      <c r="B301" s="2" t="s">
        <v>11</v>
      </c>
      <c r="C301" s="11">
        <f t="shared" si="55"/>
        <v>18.696403257992163</v>
      </c>
      <c r="E301" s="88">
        <f t="shared" si="47"/>
        <v>0.1926503</v>
      </c>
      <c r="F301" s="57">
        <f t="shared" si="58"/>
        <v>4.4999990819154644E-2</v>
      </c>
      <c r="G301" s="6">
        <v>28</v>
      </c>
      <c r="H301" s="21">
        <v>4.4999999999999998E-2</v>
      </c>
      <c r="I301" s="13">
        <f t="shared" si="61"/>
        <v>17.124474604825625</v>
      </c>
      <c r="J301" s="14">
        <f t="shared" si="56"/>
        <v>0.9159234730083935</v>
      </c>
      <c r="K301" s="12">
        <f t="shared" si="57"/>
        <v>4.1216547876425945E-2</v>
      </c>
      <c r="L301" s="19"/>
      <c r="M301" s="19"/>
      <c r="N301" s="72">
        <f t="shared" si="48"/>
        <v>6.0980281139657588E-3</v>
      </c>
      <c r="O301" s="72">
        <f>AVERAGE(N$9:N301)</f>
        <v>1.1055716274044523E-2</v>
      </c>
      <c r="P301" s="71">
        <f t="shared" si="49"/>
        <v>0.13089534241218748</v>
      </c>
      <c r="Q301" s="83">
        <f t="shared" si="53"/>
        <v>1.646499999999999E-2</v>
      </c>
      <c r="R301" s="64">
        <f t="shared" si="54"/>
        <v>6.7504505240541635E-2</v>
      </c>
      <c r="S301" s="92">
        <v>1.6465E-2</v>
      </c>
      <c r="T301" s="93" t="s">
        <v>108</v>
      </c>
    </row>
    <row r="302" spans="1:20" s="2" customFormat="1" x14ac:dyDescent="0.25">
      <c r="A302" s="23">
        <f t="shared" si="60"/>
        <v>46387</v>
      </c>
      <c r="B302" s="2" t="s">
        <v>11</v>
      </c>
      <c r="C302" s="11">
        <f t="shared" si="55"/>
        <v>18.810393137635</v>
      </c>
      <c r="E302" s="88">
        <f t="shared" si="47"/>
        <v>0.1938464</v>
      </c>
      <c r="F302" s="57">
        <f t="shared" si="58"/>
        <v>4.5000003543730009E-2</v>
      </c>
      <c r="G302" s="6">
        <v>28</v>
      </c>
      <c r="H302" s="21">
        <v>4.4999999999999998E-2</v>
      </c>
      <c r="I302" s="13">
        <f t="shared" si="61"/>
        <v>17.230789754194074</v>
      </c>
      <c r="J302" s="14">
        <f t="shared" si="56"/>
        <v>0.9160249670550199</v>
      </c>
      <c r="K302" s="12">
        <f t="shared" si="57"/>
        <v>4.1221126763621059E-2</v>
      </c>
      <c r="L302" s="19"/>
      <c r="M302" s="19"/>
      <c r="N302" s="72">
        <f t="shared" si="48"/>
        <v>6.0968881591763058E-3</v>
      </c>
      <c r="O302" s="72">
        <f>AVERAGE(N$9:N302)</f>
        <v>1.1038849511749054E-2</v>
      </c>
      <c r="P302" s="71">
        <f t="shared" si="49"/>
        <v>0.13068430779978613</v>
      </c>
      <c r="Q302" s="83">
        <f t="shared" si="53"/>
        <v>1.6464999999999782E-2</v>
      </c>
      <c r="R302" s="64">
        <f t="shared" si="54"/>
        <v>6.7504505240541413E-2</v>
      </c>
      <c r="S302" s="92">
        <v>1.6465E-2</v>
      </c>
      <c r="T302" s="93" t="s">
        <v>108</v>
      </c>
    </row>
    <row r="303" spans="1:20" s="2" customFormat="1" x14ac:dyDescent="0.25">
      <c r="A303" s="23">
        <f t="shared" si="60"/>
        <v>46477</v>
      </c>
      <c r="B303" s="2" t="s">
        <v>11</v>
      </c>
      <c r="C303" s="11">
        <f t="shared" si="55"/>
        <v>18.925058460646159</v>
      </c>
      <c r="E303" s="88">
        <f t="shared" si="47"/>
        <v>0.19504779999999999</v>
      </c>
      <c r="F303" s="57">
        <f t="shared" si="58"/>
        <v>4.499999244633214E-2</v>
      </c>
      <c r="G303" s="6">
        <v>28</v>
      </c>
      <c r="H303" s="21">
        <v>4.4999999999999998E-2</v>
      </c>
      <c r="I303" s="13">
        <f t="shared" si="61"/>
        <v>17.33758513249688</v>
      </c>
      <c r="J303" s="14">
        <f t="shared" si="56"/>
        <v>0.91611791681117594</v>
      </c>
      <c r="K303" s="12">
        <f t="shared" si="57"/>
        <v>4.1225299336452449E-2</v>
      </c>
      <c r="L303" s="19"/>
      <c r="M303" s="19"/>
      <c r="N303" s="72">
        <f t="shared" si="48"/>
        <v>6.0958493622200738E-3</v>
      </c>
      <c r="O303" s="72">
        <f>AVERAGE(N$9:N303)</f>
        <v>1.1022093579038788E-2</v>
      </c>
      <c r="P303" s="71">
        <f t="shared" si="49"/>
        <v>0.13047597131841249</v>
      </c>
      <c r="Q303" s="83">
        <f t="shared" si="53"/>
        <v>1.6464999999999966E-2</v>
      </c>
      <c r="R303" s="64">
        <f t="shared" si="54"/>
        <v>6.7504505240541413E-2</v>
      </c>
      <c r="S303" s="92">
        <v>1.6465E-2</v>
      </c>
      <c r="T303" s="93" t="s">
        <v>108</v>
      </c>
    </row>
    <row r="304" spans="1:20" s="2" customFormat="1" x14ac:dyDescent="0.25">
      <c r="A304" s="33">
        <f t="shared" si="60"/>
        <v>46568</v>
      </c>
      <c r="B304" s="2" t="s">
        <v>11</v>
      </c>
      <c r="C304" s="11">
        <f t="shared" si="55"/>
        <v>19.040404648200699</v>
      </c>
      <c r="E304" s="88">
        <f t="shared" si="47"/>
        <v>0.19625490000000001</v>
      </c>
      <c r="F304" s="57">
        <f t="shared" si="58"/>
        <v>4.5000005821712305E-2</v>
      </c>
      <c r="G304" s="6">
        <v>28</v>
      </c>
      <c r="H304" s="21">
        <v>4.4999999999999998E-2</v>
      </c>
      <c r="I304" s="13">
        <f t="shared" si="61"/>
        <v>17.444877743132015</v>
      </c>
      <c r="J304" s="14">
        <f t="shared" si="56"/>
        <v>0.91620309890738272</v>
      </c>
      <c r="K304" s="12">
        <f t="shared" si="57"/>
        <v>4.1229144784703076E-2</v>
      </c>
      <c r="L304" s="13">
        <f>SUM(E301:E304)</f>
        <v>0.77779940000000003</v>
      </c>
      <c r="M304" s="20">
        <f>+(L304/L300)-1</f>
        <v>2.5116831514050419E-2</v>
      </c>
      <c r="N304" s="72">
        <f t="shared" si="48"/>
        <v>6.0948920075674096E-3</v>
      </c>
      <c r="O304" s="72">
        <f>AVERAGE(N$9:N304)</f>
        <v>1.1005447627783816E-2</v>
      </c>
      <c r="P304" s="71">
        <f t="shared" si="49"/>
        <v>0.13027023630373913</v>
      </c>
      <c r="Q304" s="83">
        <f t="shared" si="53"/>
        <v>1.6465000000000032E-2</v>
      </c>
      <c r="R304" s="64">
        <f t="shared" si="54"/>
        <v>6.7504505240541413E-2</v>
      </c>
      <c r="S304" s="92">
        <v>1.6465E-2</v>
      </c>
      <c r="T304" s="93" t="s">
        <v>108</v>
      </c>
    </row>
    <row r="305" spans="1:20" s="2" customFormat="1" x14ac:dyDescent="0.25">
      <c r="A305" s="33">
        <f t="shared" si="60"/>
        <v>46660</v>
      </c>
      <c r="B305" s="2" t="s">
        <v>11</v>
      </c>
      <c r="C305" s="11">
        <f t="shared" si="55"/>
        <v>19.156437210733323</v>
      </c>
      <c r="E305" s="88">
        <f t="shared" si="47"/>
        <v>0.1974677</v>
      </c>
      <c r="F305" s="57">
        <f t="shared" si="58"/>
        <v>4.5000004770297343E-2</v>
      </c>
      <c r="G305" s="6">
        <v>28</v>
      </c>
      <c r="H305" s="21">
        <v>4.4999999999999998E-2</v>
      </c>
      <c r="I305" s="13">
        <f t="shared" si="61"/>
        <v>17.552682583744108</v>
      </c>
      <c r="J305" s="14">
        <f t="shared" si="56"/>
        <v>0.91628116390606107</v>
      </c>
      <c r="K305" s="12">
        <f t="shared" si="57"/>
        <v>4.1232656746706356E-2</v>
      </c>
      <c r="L305" s="19"/>
      <c r="M305" s="19"/>
      <c r="N305" s="72">
        <f t="shared" si="48"/>
        <v>6.0940176785364564E-3</v>
      </c>
      <c r="O305" s="72">
        <f>AVERAGE(N$9:N305)</f>
        <v>1.0988910826607899E-2</v>
      </c>
      <c r="P305" s="71">
        <f t="shared" si="49"/>
        <v>0.13006916035336613</v>
      </c>
      <c r="Q305" s="83">
        <f t="shared" si="53"/>
        <v>1.6464999999999959E-2</v>
      </c>
      <c r="R305" s="64">
        <f t="shared" si="54"/>
        <v>6.7504505240541413E-2</v>
      </c>
      <c r="S305" s="92">
        <v>1.6465E-2</v>
      </c>
      <c r="T305" s="93" t="s">
        <v>108</v>
      </c>
    </row>
    <row r="306" spans="1:20" s="2" customFormat="1" x14ac:dyDescent="0.25">
      <c r="A306" s="23">
        <f t="shared" si="60"/>
        <v>46752</v>
      </c>
      <c r="B306" s="2" t="s">
        <v>11</v>
      </c>
      <c r="C306" s="11">
        <f t="shared" si="55"/>
        <v>19.273161549408048</v>
      </c>
      <c r="E306" s="88">
        <f t="shared" si="47"/>
        <v>0.19868640000000001</v>
      </c>
      <c r="F306" s="57">
        <f t="shared" si="58"/>
        <v>4.4999993208140958E-2</v>
      </c>
      <c r="G306" s="6">
        <v>28</v>
      </c>
      <c r="H306" s="21">
        <v>4.4999999999999998E-2</v>
      </c>
      <c r="I306" s="13">
        <f t="shared" si="61"/>
        <v>17.661015998914028</v>
      </c>
      <c r="J306" s="14">
        <f t="shared" si="56"/>
        <v>0.91635282325833378</v>
      </c>
      <c r="K306" s="12">
        <f t="shared" si="57"/>
        <v>4.1235870822885816E-2</v>
      </c>
      <c r="L306" s="19"/>
      <c r="M306" s="19"/>
      <c r="N306" s="72">
        <f t="shared" si="48"/>
        <v>6.0932175117263121E-3</v>
      </c>
      <c r="O306" s="72">
        <f>AVERAGE(N$9:N306)</f>
        <v>1.097248232555125E-2</v>
      </c>
      <c r="P306" s="71">
        <f t="shared" si="49"/>
        <v>0.12988575939298452</v>
      </c>
      <c r="Q306" s="83">
        <f t="shared" si="53"/>
        <v>1.6465000000000056E-2</v>
      </c>
      <c r="R306" s="64">
        <f t="shared" si="54"/>
        <v>6.7504505240541635E-2</v>
      </c>
      <c r="S306" s="92">
        <v>1.6465E-2</v>
      </c>
      <c r="T306" s="93" t="s">
        <v>108</v>
      </c>
    </row>
    <row r="307" spans="1:20" s="2" customFormat="1" x14ac:dyDescent="0.25">
      <c r="A307" s="23">
        <f t="shared" si="60"/>
        <v>46843</v>
      </c>
      <c r="B307" s="2" t="s">
        <v>11</v>
      </c>
      <c r="C307" s="11">
        <f t="shared" si="55"/>
        <v>19.390582854319049</v>
      </c>
      <c r="E307" s="88">
        <f t="shared" si="47"/>
        <v>0.19991129999999999</v>
      </c>
      <c r="F307" s="57">
        <f t="shared" si="58"/>
        <v>4.5000005939132129E-2</v>
      </c>
      <c r="G307" s="6">
        <v>28</v>
      </c>
      <c r="H307" s="21">
        <v>4.4999999999999998E-2</v>
      </c>
      <c r="I307" s="13">
        <f t="shared" si="61"/>
        <v>17.769890988050431</v>
      </c>
      <c r="J307" s="14">
        <f t="shared" si="56"/>
        <v>0.91641861008279979</v>
      </c>
      <c r="K307" s="12">
        <f t="shared" si="57"/>
        <v>4.1238842896457205E-2</v>
      </c>
      <c r="L307" s="19"/>
      <c r="M307" s="19"/>
      <c r="N307" s="72">
        <f t="shared" si="48"/>
        <v>6.0924775942952092E-3</v>
      </c>
      <c r="O307" s="72">
        <f>AVERAGE(N$9:N307)</f>
        <v>1.0956161239493537E-2</v>
      </c>
      <c r="P307" s="71">
        <f t="shared" si="49"/>
        <v>0.12972489720088021</v>
      </c>
      <c r="Q307" s="83">
        <f t="shared" si="53"/>
        <v>1.64649999999999E-2</v>
      </c>
      <c r="R307" s="64">
        <f t="shared" si="54"/>
        <v>6.7504505240541635E-2</v>
      </c>
      <c r="S307" s="92">
        <v>1.6465E-2</v>
      </c>
      <c r="T307" s="93" t="s">
        <v>108</v>
      </c>
    </row>
    <row r="308" spans="1:20" s="2" customFormat="1" x14ac:dyDescent="0.25">
      <c r="A308" s="33">
        <f t="shared" si="60"/>
        <v>46934</v>
      </c>
      <c r="B308" s="2" t="s">
        <v>11</v>
      </c>
      <c r="C308" s="11">
        <f t="shared" si="55"/>
        <v>19.508706501015411</v>
      </c>
      <c r="E308" s="88">
        <f t="shared" si="47"/>
        <v>0.2011423</v>
      </c>
      <c r="F308" s="57">
        <f t="shared" si="58"/>
        <v>4.4999997694078239E-2</v>
      </c>
      <c r="G308" s="6">
        <v>28</v>
      </c>
      <c r="H308" s="21">
        <v>4.4999999999999998E-2</v>
      </c>
      <c r="I308" s="13">
        <f t="shared" si="61"/>
        <v>17.879316471740108</v>
      </c>
      <c r="J308" s="14">
        <f t="shared" si="56"/>
        <v>0.91647882809706038</v>
      </c>
      <c r="K308" s="12">
        <f t="shared" si="57"/>
        <v>4.1241545151039248E-2</v>
      </c>
      <c r="L308" s="13">
        <f>SUM(E305:E308)</f>
        <v>0.79720769999999996</v>
      </c>
      <c r="M308" s="20">
        <f>+(L308/L304)-1</f>
        <v>2.495283488261868E-2</v>
      </c>
      <c r="N308" s="72">
        <f t="shared" si="48"/>
        <v>6.091804851036331E-3</v>
      </c>
      <c r="O308" s="72">
        <f>AVERAGE(N$9:N308)</f>
        <v>1.093994671819868E-2</v>
      </c>
      <c r="P308" s="71">
        <f t="shared" si="49"/>
        <v>0.12959019964660423</v>
      </c>
      <c r="Q308" s="83">
        <f t="shared" si="53"/>
        <v>1.6464999999999893E-2</v>
      </c>
      <c r="R308" s="64">
        <f t="shared" si="54"/>
        <v>6.7504505240541635E-2</v>
      </c>
      <c r="S308" s="92">
        <v>1.6465E-2</v>
      </c>
      <c r="T308" s="93" t="s">
        <v>108</v>
      </c>
    </row>
    <row r="309" spans="1:20" s="2" customFormat="1" x14ac:dyDescent="0.25">
      <c r="A309" s="33">
        <f t="shared" si="60"/>
        <v>47026</v>
      </c>
      <c r="B309" s="2" t="s">
        <v>11</v>
      </c>
      <c r="C309" s="11">
        <f t="shared" si="55"/>
        <v>19.627537753554627</v>
      </c>
      <c r="E309" s="88">
        <f t="shared" si="47"/>
        <v>0.20237959999999999</v>
      </c>
      <c r="F309" s="57">
        <f t="shared" si="58"/>
        <v>4.4999996032396086E-2</v>
      </c>
      <c r="G309" s="6">
        <v>28</v>
      </c>
      <c r="H309" s="21">
        <v>4.4999999999999998E-2</v>
      </c>
      <c r="I309" s="13">
        <f t="shared" si="61"/>
        <v>17.98929936387588</v>
      </c>
      <c r="J309" s="14">
        <f t="shared" si="56"/>
        <v>0.9165336778230343</v>
      </c>
      <c r="K309" s="12">
        <f t="shared" si="57"/>
        <v>4.1244011865593934E-2</v>
      </c>
      <c r="L309" s="19"/>
      <c r="M309" s="19"/>
      <c r="N309" s="72">
        <f t="shared" si="48"/>
        <v>6.0911907477325666E-3</v>
      </c>
      <c r="O309" s="72">
        <f>AVERAGE(N$9:N309)</f>
        <v>1.0923837894376533E-2</v>
      </c>
      <c r="P309" s="71">
        <f t="shared" si="49"/>
        <v>0.12948590399490967</v>
      </c>
      <c r="Q309" s="83">
        <f t="shared" si="53"/>
        <v>1.6464999999999876E-2</v>
      </c>
      <c r="R309" s="64">
        <f t="shared" si="54"/>
        <v>6.7504505240541635E-2</v>
      </c>
      <c r="S309" s="92">
        <v>1.6465E-2</v>
      </c>
      <c r="T309" s="93" t="s">
        <v>108</v>
      </c>
    </row>
    <row r="310" spans="1:20" s="2" customFormat="1" x14ac:dyDescent="0.25">
      <c r="A310" s="23">
        <f t="shared" si="60"/>
        <v>47118</v>
      </c>
      <c r="B310" s="2" t="s">
        <v>11</v>
      </c>
      <c r="C310" s="11">
        <f t="shared" si="55"/>
        <v>19.747081962666904</v>
      </c>
      <c r="E310" s="88">
        <f t="shared" si="47"/>
        <v>0.2036232</v>
      </c>
      <c r="F310" s="57">
        <f t="shared" si="58"/>
        <v>4.4999999149249327E-2</v>
      </c>
      <c r="G310" s="6">
        <v>28</v>
      </c>
      <c r="H310" s="21">
        <v>4.4999999999999998E-2</v>
      </c>
      <c r="I310" s="13">
        <f t="shared" si="61"/>
        <v>18.099840342187807</v>
      </c>
      <c r="J310" s="14">
        <f t="shared" si="56"/>
        <v>0.9165830362383004</v>
      </c>
      <c r="K310" s="12">
        <f t="shared" si="57"/>
        <v>4.1246235850939887E-2</v>
      </c>
      <c r="L310" s="19"/>
      <c r="M310" s="19"/>
      <c r="N310" s="72">
        <f t="shared" si="48"/>
        <v>6.0906370739564064E-3</v>
      </c>
      <c r="O310" s="72">
        <f>AVERAGE(N$9:N310)</f>
        <v>1.0907833918149978E-2</v>
      </c>
      <c r="P310" s="71">
        <f t="shared" si="49"/>
        <v>0.12940632143509934</v>
      </c>
      <c r="Q310" s="83">
        <f t="shared" si="53"/>
        <v>1.6465000000000011E-2</v>
      </c>
      <c r="R310" s="64">
        <f t="shared" si="54"/>
        <v>6.7504505240541635E-2</v>
      </c>
      <c r="S310" s="92">
        <v>1.6465E-2</v>
      </c>
      <c r="T310" s="93" t="s">
        <v>108</v>
      </c>
    </row>
    <row r="311" spans="1:20" s="2" customFormat="1" x14ac:dyDescent="0.25">
      <c r="A311" s="23">
        <f t="shared" si="60"/>
        <v>47208</v>
      </c>
      <c r="B311" s="2" t="s">
        <v>11</v>
      </c>
      <c r="C311" s="11">
        <f t="shared" ref="C311:C335" si="62">+C310*(1+S311)-E311</f>
        <v>19.867344567182215</v>
      </c>
      <c r="E311" s="88">
        <f t="shared" si="47"/>
        <v>0.2048731</v>
      </c>
      <c r="F311" s="57">
        <f t="shared" si="58"/>
        <v>4.5000005440388284E-2</v>
      </c>
      <c r="G311" s="6">
        <v>28</v>
      </c>
      <c r="H311" s="21">
        <v>4.4999999999999998E-2</v>
      </c>
      <c r="I311" s="13">
        <f t="shared" si="61"/>
        <v>18.210940020564784</v>
      </c>
      <c r="J311" s="14">
        <f t="shared" si="56"/>
        <v>0.91662677712080576</v>
      </c>
      <c r="K311" s="12">
        <f t="shared" si="57"/>
        <v>4.1248209957241842E-2</v>
      </c>
      <c r="L311" s="19"/>
      <c r="M311" s="19"/>
      <c r="N311" s="72">
        <f t="shared" si="48"/>
        <v>6.0901456094968331E-3</v>
      </c>
      <c r="O311" s="72">
        <f>AVERAGE(N$9:N311)</f>
        <v>1.0891933956735281E-2</v>
      </c>
      <c r="P311" s="71">
        <f t="shared" si="49"/>
        <v>0.12934692761496702</v>
      </c>
      <c r="Q311" s="83">
        <f t="shared" si="53"/>
        <v>1.6465000000000025E-2</v>
      </c>
      <c r="R311" s="64">
        <f t="shared" si="54"/>
        <v>6.7504505240541635E-2</v>
      </c>
      <c r="S311" s="92">
        <v>1.6465E-2</v>
      </c>
      <c r="T311" s="93" t="s">
        <v>108</v>
      </c>
    </row>
    <row r="312" spans="1:20" s="2" customFormat="1" x14ac:dyDescent="0.25">
      <c r="A312" s="33">
        <f t="shared" si="60"/>
        <v>47299</v>
      </c>
      <c r="B312" s="2" t="s">
        <v>11</v>
      </c>
      <c r="C312" s="11">
        <f t="shared" si="62"/>
        <v>19.98833109548087</v>
      </c>
      <c r="E312" s="88">
        <f t="shared" si="47"/>
        <v>0.20612929999999999</v>
      </c>
      <c r="F312" s="57">
        <f t="shared" si="58"/>
        <v>4.5000004140116213E-2</v>
      </c>
      <c r="G312" s="6">
        <v>28</v>
      </c>
      <c r="H312" s="21">
        <v>4.4999999999999998E-2</v>
      </c>
      <c r="I312" s="13">
        <f t="shared" si="61"/>
        <v>18.322602758717672</v>
      </c>
      <c r="J312" s="14">
        <f t="shared" si="56"/>
        <v>0.9166649617316075</v>
      </c>
      <c r="K312" s="12">
        <f t="shared" ref="K312:K336" si="63">+E312*4/C312</f>
        <v>4.1249927073021803E-2</v>
      </c>
      <c r="L312" s="13">
        <f>SUM(E309:E312)</f>
        <v>0.81700519999999999</v>
      </c>
      <c r="M312" s="20">
        <f>+(L312/L308)-1</f>
        <v>2.48335534139974E-2</v>
      </c>
      <c r="N312" s="72">
        <f t="shared" si="48"/>
        <v>6.0897181246106769E-3</v>
      </c>
      <c r="O312" s="72">
        <f>AVERAGE(N$9:N312)</f>
        <v>1.0876137194129607E-2</v>
      </c>
      <c r="P312" s="71">
        <f t="shared" si="49"/>
        <v>0.12930265931154072</v>
      </c>
      <c r="Q312" s="83">
        <f t="shared" si="53"/>
        <v>1.6464999999999983E-2</v>
      </c>
      <c r="R312" s="64">
        <f>+(1+Q312)*(1+Q311)*(1+Q310)*(1+Q309)-1</f>
        <v>6.7504505240541635E-2</v>
      </c>
      <c r="S312" s="92">
        <v>1.6465E-2</v>
      </c>
      <c r="T312" s="93" t="s">
        <v>108</v>
      </c>
    </row>
    <row r="313" spans="1:20" s="2" customFormat="1" x14ac:dyDescent="0.25">
      <c r="A313" s="33">
        <f t="shared" si="60"/>
        <v>47391</v>
      </c>
      <c r="B313" s="2" t="s">
        <v>11</v>
      </c>
      <c r="C313" s="11">
        <f t="shared" si="62"/>
        <v>20.110047066967962</v>
      </c>
      <c r="E313" s="88">
        <f t="shared" si="47"/>
        <v>0.20739189999999999</v>
      </c>
      <c r="F313" s="57">
        <f t="shared" si="58"/>
        <v>4.5000006467654528E-2</v>
      </c>
      <c r="G313" s="6">
        <v>28</v>
      </c>
      <c r="H313" s="21">
        <v>4.4999999999999998E-2</v>
      </c>
      <c r="I313" s="13">
        <f t="shared" si="61"/>
        <v>18.434832905997098</v>
      </c>
      <c r="J313" s="14">
        <f t="shared" si="56"/>
        <v>0.91669765091089672</v>
      </c>
      <c r="K313" s="12">
        <f t="shared" si="63"/>
        <v>4.1251400219874064E-2</v>
      </c>
      <c r="L313" s="19"/>
      <c r="M313" s="19"/>
      <c r="N313" s="72">
        <f t="shared" si="48"/>
        <v>6.0893513773447872E-3</v>
      </c>
      <c r="O313" s="72">
        <f>AVERAGE(N$9:N313)</f>
        <v>1.0860442814402444E-2</v>
      </c>
      <c r="P313" s="71">
        <f t="shared" si="49"/>
        <v>0.12926915152290785</v>
      </c>
      <c r="Q313" s="83">
        <f t="shared" si="53"/>
        <v>1.6464999999999955E-2</v>
      </c>
      <c r="R313" s="64">
        <f t="shared" si="54"/>
        <v>6.7504505240541635E-2</v>
      </c>
      <c r="S313" s="92">
        <v>1.6465E-2</v>
      </c>
      <c r="T313" s="93" t="s">
        <v>108</v>
      </c>
    </row>
    <row r="314" spans="1:20" s="2" customFormat="1" x14ac:dyDescent="0.25">
      <c r="A314" s="23">
        <f t="shared" si="60"/>
        <v>47483</v>
      </c>
      <c r="B314" s="2" t="s">
        <v>11</v>
      </c>
      <c r="C314" s="11">
        <f t="shared" si="62"/>
        <v>20.232498091925585</v>
      </c>
      <c r="E314" s="88">
        <f t="shared" si="47"/>
        <v>0.20866090000000001</v>
      </c>
      <c r="F314" s="57">
        <f t="shared" si="58"/>
        <v>4.4999999040037722E-2</v>
      </c>
      <c r="G314" s="6">
        <v>28</v>
      </c>
      <c r="H314" s="21">
        <v>4.4999999999999998E-2</v>
      </c>
      <c r="I314" s="13">
        <f t="shared" si="61"/>
        <v>18.547635951222908</v>
      </c>
      <c r="J314" s="14">
        <f t="shared" si="56"/>
        <v>0.91672495739045323</v>
      </c>
      <c r="K314" s="12">
        <f t="shared" si="63"/>
        <v>4.1252622202549022E-2</v>
      </c>
      <c r="L314" s="19"/>
      <c r="M314" s="19"/>
      <c r="N314" s="72">
        <f t="shared" si="48"/>
        <v>6.0890471588581629E-3</v>
      </c>
      <c r="O314" s="72">
        <f>AVERAGE(N$9:N314)</f>
        <v>1.0844850018142496E-2</v>
      </c>
      <c r="P314" s="71">
        <f t="shared" si="49"/>
        <v>0.12924316682479597</v>
      </c>
      <c r="Q314" s="83">
        <f t="shared" si="53"/>
        <v>1.6464999999999799E-2</v>
      </c>
      <c r="R314" s="64">
        <f t="shared" si="54"/>
        <v>6.7504505240541413E-2</v>
      </c>
      <c r="S314" s="92">
        <v>1.6465E-2</v>
      </c>
      <c r="T314" s="93" t="s">
        <v>108</v>
      </c>
    </row>
    <row r="315" spans="1:20" s="2" customFormat="1" x14ac:dyDescent="0.25">
      <c r="A315" s="23">
        <f t="shared" si="60"/>
        <v>47573</v>
      </c>
      <c r="B315" s="2" t="s">
        <v>11</v>
      </c>
      <c r="C315" s="11">
        <f t="shared" si="62"/>
        <v>20.355689673009138</v>
      </c>
      <c r="E315" s="88">
        <f t="shared" si="47"/>
        <v>0.2099365</v>
      </c>
      <c r="F315" s="57">
        <f t="shared" si="58"/>
        <v>4.4999994588183087E-2</v>
      </c>
      <c r="G315" s="6">
        <v>28</v>
      </c>
      <c r="H315" s="21">
        <v>4.4999999999999998E-2</v>
      </c>
      <c r="I315" s="13">
        <f t="shared" si="61"/>
        <v>18.661024466445507</v>
      </c>
      <c r="J315" s="14">
        <f t="shared" si="56"/>
        <v>0.91674734515084044</v>
      </c>
      <c r="K315" s="12">
        <f t="shared" si="63"/>
        <v>4.125362557051903E-2</v>
      </c>
      <c r="L315" s="19"/>
      <c r="M315" s="19"/>
      <c r="N315" s="72">
        <f t="shared" si="48"/>
        <v>6.088797365695342E-3</v>
      </c>
      <c r="O315" s="72">
        <f>AVERAGE(N$9:N315)</f>
        <v>1.082935798995863E-2</v>
      </c>
      <c r="P315" s="71">
        <f t="shared" si="49"/>
        <v>0.12922014333248799</v>
      </c>
      <c r="Q315" s="83">
        <f t="shared" si="53"/>
        <v>1.6464999999999917E-2</v>
      </c>
      <c r="R315" s="64">
        <f t="shared" si="54"/>
        <v>6.7504505240541413E-2</v>
      </c>
      <c r="S315" s="92">
        <v>1.6465E-2</v>
      </c>
      <c r="T315" s="93" t="s">
        <v>108</v>
      </c>
    </row>
    <row r="316" spans="1:20" s="2" customFormat="1" x14ac:dyDescent="0.25">
      <c r="A316" s="33">
        <f t="shared" si="60"/>
        <v>47664</v>
      </c>
      <c r="B316" s="2" t="s">
        <v>11</v>
      </c>
      <c r="C316" s="11">
        <f t="shared" si="62"/>
        <v>20.479627203475236</v>
      </c>
      <c r="E316" s="88">
        <f t="shared" si="47"/>
        <v>0.21121889999999999</v>
      </c>
      <c r="F316" s="57">
        <f t="shared" si="58"/>
        <v>4.4999998722276432E-2</v>
      </c>
      <c r="G316" s="6">
        <v>28</v>
      </c>
      <c r="H316" s="21">
        <v>4.4999999999999998E-2</v>
      </c>
      <c r="I316" s="13">
        <f t="shared" si="61"/>
        <v>18.775013866428392</v>
      </c>
      <c r="J316" s="14">
        <f t="shared" si="56"/>
        <v>0.91676541178652005</v>
      </c>
      <c r="K316" s="12">
        <f t="shared" si="63"/>
        <v>4.1254442359020628E-2</v>
      </c>
      <c r="L316" s="13">
        <f>SUM(E313:E316)</f>
        <v>0.83720819999999996</v>
      </c>
      <c r="M316" s="20">
        <f>+(L316/L312)-1</f>
        <v>2.4728116785547982E-2</v>
      </c>
      <c r="N316" s="72">
        <f t="shared" si="48"/>
        <v>6.0885940224582047E-3</v>
      </c>
      <c r="O316" s="72">
        <f>AVERAGE(N$9:N316)</f>
        <v>1.0813965899155056E-2</v>
      </c>
      <c r="P316" s="71">
        <f t="shared" si="49"/>
        <v>0.12920121112095528</v>
      </c>
      <c r="Q316" s="83">
        <f t="shared" si="53"/>
        <v>1.6465000000000098E-2</v>
      </c>
      <c r="R316" s="64">
        <f t="shared" si="54"/>
        <v>6.7504505240541635E-2</v>
      </c>
      <c r="S316" s="92">
        <v>1.6465E-2</v>
      </c>
      <c r="T316" s="93" t="s">
        <v>108</v>
      </c>
    </row>
    <row r="317" spans="1:20" s="2" customFormat="1" x14ac:dyDescent="0.25">
      <c r="A317" s="33">
        <f t="shared" si="60"/>
        <v>47756</v>
      </c>
      <c r="B317" s="2" t="s">
        <v>11</v>
      </c>
      <c r="C317" s="11">
        <f t="shared" si="62"/>
        <v>20.604316065380456</v>
      </c>
      <c r="E317" s="88">
        <f t="shared" si="47"/>
        <v>0.21250820000000001</v>
      </c>
      <c r="F317" s="57">
        <f t="shared" si="58"/>
        <v>4.4999990439059674E-2</v>
      </c>
      <c r="G317" s="6">
        <v>28</v>
      </c>
      <c r="H317" s="21">
        <v>4.4999999999999998E-2</v>
      </c>
      <c r="I317" s="13">
        <f t="shared" si="61"/>
        <v>18.889621791167706</v>
      </c>
      <c r="J317" s="14">
        <f t="shared" si="56"/>
        <v>0.91677984997066742</v>
      </c>
      <c r="K317" s="12">
        <f t="shared" si="63"/>
        <v>4.1255084483402593E-2</v>
      </c>
      <c r="L317" s="19"/>
      <c r="M317" s="19"/>
      <c r="N317" s="72">
        <f t="shared" si="48"/>
        <v>6.0884341627107652E-3</v>
      </c>
      <c r="O317" s="72">
        <f>AVERAGE(N$9:N317)</f>
        <v>1.0798672916189217E-2</v>
      </c>
      <c r="P317" s="71">
        <f t="shared" si="49"/>
        <v>0.12918406391777992</v>
      </c>
      <c r="Q317" s="83">
        <f t="shared" si="53"/>
        <v>1.6465000000000014E-2</v>
      </c>
      <c r="R317" s="64">
        <f t="shared" si="54"/>
        <v>6.7504505240541635E-2</v>
      </c>
      <c r="S317" s="92">
        <v>1.6465E-2</v>
      </c>
      <c r="T317" s="93" t="s">
        <v>108</v>
      </c>
    </row>
    <row r="318" spans="1:20" s="2" customFormat="1" x14ac:dyDescent="0.25">
      <c r="A318" s="23">
        <f t="shared" si="60"/>
        <v>47848</v>
      </c>
      <c r="B318" s="2" t="s">
        <v>11</v>
      </c>
      <c r="C318" s="11">
        <f t="shared" si="62"/>
        <v>20.729761329396947</v>
      </c>
      <c r="E318" s="88">
        <f t="shared" ref="E318:E336" si="64">ROUND((AVERAGEA(C290:C317)*0.045/4),7)</f>
        <v>0.21380479999999999</v>
      </c>
      <c r="F318" s="57">
        <f t="shared" si="58"/>
        <v>4.5000006191855714E-2</v>
      </c>
      <c r="G318" s="6">
        <v>28</v>
      </c>
      <c r="H318" s="21">
        <v>4.4999999999999998E-2</v>
      </c>
      <c r="I318" s="13">
        <f t="shared" si="61"/>
        <v>19.004868496102141</v>
      </c>
      <c r="J318" s="14">
        <f t="shared" si="56"/>
        <v>0.91679147647258585</v>
      </c>
      <c r="K318" s="12">
        <f t="shared" si="63"/>
        <v>4.1255622117906905E-2</v>
      </c>
      <c r="L318" s="19"/>
      <c r="M318" s="19"/>
      <c r="N318" s="72">
        <f t="shared" si="48"/>
        <v>6.0883003162266469E-3</v>
      </c>
      <c r="O318" s="72">
        <f>AVERAGE(N$9:N318)</f>
        <v>1.0783478165866757E-2</v>
      </c>
      <c r="P318" s="71">
        <f t="shared" si="49"/>
        <v>0.12916857585210395</v>
      </c>
      <c r="Q318" s="83">
        <f t="shared" si="53"/>
        <v>1.6465000000000105E-2</v>
      </c>
      <c r="R318" s="64">
        <f t="shared" si="54"/>
        <v>6.7504505240542079E-2</v>
      </c>
      <c r="S318" s="92">
        <v>1.6465E-2</v>
      </c>
      <c r="T318" s="93" t="s">
        <v>108</v>
      </c>
    </row>
    <row r="319" spans="1:20" s="2" customFormat="1" x14ac:dyDescent="0.25">
      <c r="A319" s="23">
        <f t="shared" si="60"/>
        <v>47938</v>
      </c>
      <c r="B319" s="2" t="s">
        <v>11</v>
      </c>
      <c r="C319" s="11">
        <f t="shared" si="62"/>
        <v>20.85596814968547</v>
      </c>
      <c r="E319" s="88">
        <f t="shared" si="64"/>
        <v>0.21510870000000001</v>
      </c>
      <c r="F319" s="57">
        <f t="shared" si="58"/>
        <v>4.5000004527757445E-2</v>
      </c>
      <c r="G319" s="6">
        <v>28</v>
      </c>
      <c r="H319" s="21">
        <v>4.4999999999999998E-2</v>
      </c>
      <c r="I319" s="13">
        <f t="shared" si="61"/>
        <v>19.120771409461888</v>
      </c>
      <c r="J319" s="14">
        <f t="shared" si="56"/>
        <v>0.91680094983987825</v>
      </c>
      <c r="K319" s="12">
        <f t="shared" si="63"/>
        <v>4.1256046893846848E-2</v>
      </c>
      <c r="L319" s="19"/>
      <c r="M319" s="19"/>
      <c r="N319" s="72">
        <f t="shared" ref="N319:N336" si="65">+(C319/C318)-1</f>
        <v>6.0881945664057469E-3</v>
      </c>
      <c r="O319" s="72">
        <f>AVERAGE(N$9:N319)</f>
        <v>1.0768380790948875E-2</v>
      </c>
      <c r="P319" s="71">
        <f t="shared" ref="P319:P336" si="66">+C319/C299-1</f>
        <v>0.12915462830510416</v>
      </c>
      <c r="Q319" s="83">
        <f t="shared" si="53"/>
        <v>1.6465000000000118E-2</v>
      </c>
      <c r="R319" s="64">
        <f t="shared" si="54"/>
        <v>6.7504505240542301E-2</v>
      </c>
      <c r="S319" s="92">
        <v>1.6465E-2</v>
      </c>
      <c r="T319" s="93" t="s">
        <v>108</v>
      </c>
    </row>
    <row r="320" spans="1:20" s="2" customFormat="1" x14ac:dyDescent="0.25">
      <c r="A320" s="33">
        <f t="shared" si="60"/>
        <v>48029</v>
      </c>
      <c r="B320" s="2" t="s">
        <v>11</v>
      </c>
      <c r="C320" s="11">
        <f t="shared" si="62"/>
        <v>20.982941565270039</v>
      </c>
      <c r="E320" s="88">
        <f t="shared" si="64"/>
        <v>0.2164201</v>
      </c>
      <c r="F320" s="57">
        <f t="shared" si="58"/>
        <v>4.4999991856417496E-2</v>
      </c>
      <c r="G320" s="6">
        <v>28</v>
      </c>
      <c r="H320" s="21">
        <v>4.4999999999999998E-2</v>
      </c>
      <c r="I320" s="13">
        <f t="shared" si="61"/>
        <v>19.237345703575819</v>
      </c>
      <c r="J320" s="14">
        <f t="shared" si="56"/>
        <v>0.91680881080165388</v>
      </c>
      <c r="K320" s="12">
        <f t="shared" si="63"/>
        <v>4.1256389019966234E-2</v>
      </c>
      <c r="L320" s="13">
        <f>SUM(E317:E320)</f>
        <v>0.85784179999999999</v>
      </c>
      <c r="M320" s="20">
        <f>+(L320/L316)-1</f>
        <v>2.4645721339088711E-2</v>
      </c>
      <c r="N320" s="72">
        <f t="shared" si="65"/>
        <v>6.0881093926337115E-3</v>
      </c>
      <c r="O320" s="72">
        <f>AVERAGE(N$9:N320)</f>
        <v>1.0753379921082482E-2</v>
      </c>
      <c r="P320" s="71">
        <f t="shared" si="66"/>
        <v>0.12914210511716839</v>
      </c>
      <c r="Q320" s="83">
        <f t="shared" si="53"/>
        <v>1.6464999999999889E-2</v>
      </c>
      <c r="R320" s="64">
        <f t="shared" si="54"/>
        <v>6.7504505240542079E-2</v>
      </c>
      <c r="S320" s="92">
        <v>1.6465E-2</v>
      </c>
      <c r="T320" s="93" t="s">
        <v>108</v>
      </c>
    </row>
    <row r="321" spans="1:20" s="2" customFormat="1" x14ac:dyDescent="0.25">
      <c r="A321" s="33">
        <f t="shared" si="60"/>
        <v>48121</v>
      </c>
      <c r="B321" s="2" t="s">
        <v>11</v>
      </c>
      <c r="C321" s="11">
        <f t="shared" si="62"/>
        <v>21.110686398142207</v>
      </c>
      <c r="E321" s="88">
        <f t="shared" si="64"/>
        <v>0.2177393</v>
      </c>
      <c r="F321" s="57">
        <f t="shared" si="58"/>
        <v>4.500000120636239E-2</v>
      </c>
      <c r="G321" s="6">
        <v>28</v>
      </c>
      <c r="H321" s="21">
        <v>4.4999999999999998E-2</v>
      </c>
      <c r="I321" s="13">
        <f t="shared" si="61"/>
        <v>19.354603925585195</v>
      </c>
      <c r="J321" s="14">
        <f t="shared" si="56"/>
        <v>0.91681547253188556</v>
      </c>
      <c r="K321" s="12">
        <f t="shared" si="63"/>
        <v>4.1256697369946548E-2</v>
      </c>
      <c r="L321" s="19"/>
      <c r="M321" s="19"/>
      <c r="N321" s="72">
        <f t="shared" si="65"/>
        <v>6.0880326275893903E-3</v>
      </c>
      <c r="O321" s="72">
        <f>AVERAGE(N$9:N321)</f>
        <v>1.0738474658163974E-2</v>
      </c>
      <c r="P321" s="71">
        <f t="shared" si="66"/>
        <v>0.12913088719981514</v>
      </c>
      <c r="Q321" s="83">
        <f t="shared" si="53"/>
        <v>1.6464999999999824E-2</v>
      </c>
      <c r="R321" s="64">
        <f t="shared" si="54"/>
        <v>6.7504505240541857E-2</v>
      </c>
      <c r="S321" s="92">
        <v>1.6465E-2</v>
      </c>
      <c r="T321" s="93" t="s">
        <v>108</v>
      </c>
    </row>
    <row r="322" spans="1:20" s="2" customFormat="1" x14ac:dyDescent="0.25">
      <c r="A322" s="23">
        <f t="shared" si="60"/>
        <v>48213</v>
      </c>
      <c r="B322" s="2" t="s">
        <v>11</v>
      </c>
      <c r="C322" s="11">
        <f t="shared" si="62"/>
        <v>21.239207549687617</v>
      </c>
      <c r="E322" s="88">
        <f t="shared" si="64"/>
        <v>0.21906629999999999</v>
      </c>
      <c r="F322" s="57">
        <f t="shared" si="58"/>
        <v>4.5000008515983042E-2</v>
      </c>
      <c r="G322" s="6">
        <v>28</v>
      </c>
      <c r="H322" s="21">
        <v>4.4999999999999998E-2</v>
      </c>
      <c r="I322" s="13">
        <f t="shared" si="61"/>
        <v>19.472556314934234</v>
      </c>
      <c r="J322" s="14">
        <f t="shared" si="56"/>
        <v>0.91682122646899944</v>
      </c>
      <c r="K322" s="12">
        <f t="shared" si="63"/>
        <v>4.1256962998738995E-2</v>
      </c>
      <c r="L322" s="19"/>
      <c r="M322" s="19"/>
      <c r="N322" s="72">
        <f t="shared" si="65"/>
        <v>6.0879664981769999E-3</v>
      </c>
      <c r="O322" s="72">
        <f>AVERAGE(N$9:N322)</f>
        <v>1.0723664122622614E-2</v>
      </c>
      <c r="P322" s="71">
        <f t="shared" si="66"/>
        <v>0.1291208745229866</v>
      </c>
      <c r="Q322" s="83">
        <f t="shared" si="53"/>
        <v>1.6464999999999938E-2</v>
      </c>
      <c r="R322" s="64">
        <f t="shared" si="54"/>
        <v>6.7504505240541635E-2</v>
      </c>
      <c r="S322" s="92">
        <v>1.6465E-2</v>
      </c>
      <c r="T322" s="93" t="s">
        <v>108</v>
      </c>
    </row>
    <row r="323" spans="1:20" s="2" customFormat="1" x14ac:dyDescent="0.25">
      <c r="A323" s="23">
        <f t="shared" si="60"/>
        <v>48304</v>
      </c>
      <c r="B323" s="2" t="s">
        <v>11</v>
      </c>
      <c r="C323" s="11">
        <f t="shared" si="62"/>
        <v>21.368510001993222</v>
      </c>
      <c r="E323" s="88">
        <f t="shared" si="64"/>
        <v>0.22040109999999999</v>
      </c>
      <c r="F323" s="57">
        <f t="shared" si="58"/>
        <v>4.4999994270624941E-2</v>
      </c>
      <c r="G323" s="6">
        <v>28</v>
      </c>
      <c r="H323" s="21">
        <v>4.4999999999999998E-2</v>
      </c>
      <c r="I323" s="13">
        <f t="shared" si="61"/>
        <v>19.591211383231062</v>
      </c>
      <c r="J323" s="14">
        <f t="shared" si="56"/>
        <v>0.91682627293169361</v>
      </c>
      <c r="K323" s="12">
        <f t="shared" si="63"/>
        <v>4.125717702908463E-2</v>
      </c>
      <c r="L323" s="19"/>
      <c r="M323" s="19"/>
      <c r="N323" s="72">
        <f t="shared" si="65"/>
        <v>6.0879132144224801E-3</v>
      </c>
      <c r="O323" s="72">
        <f>AVERAGE(N$9:N323)</f>
        <v>1.0708947453072774E-2</v>
      </c>
      <c r="P323" s="71">
        <f t="shared" si="66"/>
        <v>0.12911196794599689</v>
      </c>
      <c r="Q323" s="83">
        <f t="shared" si="53"/>
        <v>1.6464999999999945E-2</v>
      </c>
      <c r="R323" s="64">
        <f t="shared" si="54"/>
        <v>6.7504505240541413E-2</v>
      </c>
      <c r="S323" s="92">
        <v>1.6465E-2</v>
      </c>
      <c r="T323" s="93" t="s">
        <v>108</v>
      </c>
    </row>
    <row r="324" spans="1:20" s="2" customFormat="1" x14ac:dyDescent="0.25">
      <c r="A324" s="33">
        <f t="shared" si="60"/>
        <v>48395</v>
      </c>
      <c r="B324" s="2" t="s">
        <v>11</v>
      </c>
      <c r="C324" s="11">
        <f t="shared" si="62"/>
        <v>21.498598519176038</v>
      </c>
      <c r="E324" s="88">
        <f t="shared" si="64"/>
        <v>0.221744</v>
      </c>
      <c r="F324" s="57">
        <f t="shared" si="58"/>
        <v>4.5000006064354274E-2</v>
      </c>
      <c r="G324" s="6">
        <v>28</v>
      </c>
      <c r="H324" s="21">
        <v>4.4999999999999998E-2</v>
      </c>
      <c r="I324" s="13">
        <f t="shared" si="61"/>
        <v>19.710575121513099</v>
      </c>
      <c r="J324" s="14">
        <f t="shared" si="56"/>
        <v>0.91683069963523056</v>
      </c>
      <c r="K324" s="12">
        <f t="shared" si="63"/>
        <v>4.1257387043571549E-2</v>
      </c>
      <c r="L324" s="13">
        <f>SUM(E321:E324)</f>
        <v>0.87895070000000008</v>
      </c>
      <c r="M324" s="20">
        <f>+(L324/L320)-1</f>
        <v>2.4606984644488072E-2</v>
      </c>
      <c r="N324" s="72">
        <f t="shared" si="65"/>
        <v>6.087860930438449E-3</v>
      </c>
      <c r="O324" s="72">
        <f>AVERAGE(N$9:N324)</f>
        <v>1.0694323761545449E-2</v>
      </c>
      <c r="P324" s="71">
        <f t="shared" si="66"/>
        <v>0.12910407716611405</v>
      </c>
      <c r="Q324" s="83">
        <f t="shared" si="53"/>
        <v>1.6464999999999903E-2</v>
      </c>
      <c r="R324" s="64">
        <f t="shared" si="54"/>
        <v>6.7504505240541413E-2</v>
      </c>
      <c r="S324" s="92">
        <v>1.6465E-2</v>
      </c>
      <c r="T324" s="93" t="s">
        <v>108</v>
      </c>
    </row>
    <row r="325" spans="1:20" s="2" customFormat="1" x14ac:dyDescent="0.25">
      <c r="A325" s="33">
        <f t="shared" si="60"/>
        <v>48487</v>
      </c>
      <c r="B325" s="2" t="s">
        <v>11</v>
      </c>
      <c r="C325" s="11">
        <f t="shared" si="62"/>
        <v>21.629478043794272</v>
      </c>
      <c r="E325" s="88">
        <f t="shared" si="64"/>
        <v>0.22309490000000001</v>
      </c>
      <c r="F325" s="57">
        <f t="shared" si="58"/>
        <v>4.5000008123210325E-2</v>
      </c>
      <c r="G325" s="6">
        <v>28</v>
      </c>
      <c r="H325" s="21">
        <v>4.4999999999999998E-2</v>
      </c>
      <c r="I325" s="13">
        <f t="shared" si="61"/>
        <v>19.83065419803167</v>
      </c>
      <c r="J325" s="14">
        <f t="shared" si="56"/>
        <v>0.91683461606792205</v>
      </c>
      <c r="K325" s="12">
        <f t="shared" si="63"/>
        <v>4.1257565170696911E-2</v>
      </c>
      <c r="L325" s="19"/>
      <c r="M325" s="19"/>
      <c r="N325" s="72">
        <f t="shared" si="65"/>
        <v>6.0878165849505006E-3</v>
      </c>
      <c r="O325" s="72">
        <f>AVERAGE(N$9:N325)</f>
        <v>1.0679792193165023E-2</v>
      </c>
      <c r="P325" s="71">
        <f t="shared" si="66"/>
        <v>0.12909711789597855</v>
      </c>
      <c r="Q325" s="83">
        <f t="shared" si="53"/>
        <v>1.6465E-2</v>
      </c>
      <c r="R325" s="64">
        <f t="shared" si="54"/>
        <v>6.7504505240541635E-2</v>
      </c>
      <c r="S325" s="92">
        <v>1.6465E-2</v>
      </c>
      <c r="T325" s="93" t="s">
        <v>108</v>
      </c>
    </row>
    <row r="326" spans="1:20" s="2" customFormat="1" x14ac:dyDescent="0.25">
      <c r="A326" s="23">
        <f t="shared" si="60"/>
        <v>48579</v>
      </c>
      <c r="B326" s="2" t="s">
        <v>11</v>
      </c>
      <c r="C326" s="11">
        <f t="shared" si="62"/>
        <v>21.761153499785344</v>
      </c>
      <c r="E326" s="88">
        <f t="shared" si="64"/>
        <v>0.22445390000000001</v>
      </c>
      <c r="F326" s="57">
        <f t="shared" si="58"/>
        <v>4.5000008525252551E-2</v>
      </c>
      <c r="G326" s="6">
        <v>28</v>
      </c>
      <c r="H326" s="21">
        <v>4.4999999999999998E-2</v>
      </c>
      <c r="I326" s="13">
        <f t="shared" si="61"/>
        <v>19.951453997973687</v>
      </c>
      <c r="J326" s="14">
        <f t="shared" si="56"/>
        <v>0.91683807102277426</v>
      </c>
      <c r="K326" s="12">
        <f t="shared" si="63"/>
        <v>4.1257721012300942E-2</v>
      </c>
      <c r="L326" s="19"/>
      <c r="M326" s="19"/>
      <c r="N326" s="72">
        <f t="shared" si="65"/>
        <v>6.0877777875389949E-3</v>
      </c>
      <c r="O326" s="72">
        <f>AVERAGE(N$9:N326)</f>
        <v>1.0665351896291985E-2</v>
      </c>
      <c r="P326" s="71">
        <f t="shared" si="66"/>
        <v>0.12909101311682369</v>
      </c>
      <c r="Q326" s="83">
        <f t="shared" si="53"/>
        <v>1.6464999999999966E-2</v>
      </c>
      <c r="R326" s="64">
        <f t="shared" si="54"/>
        <v>6.7504505240541635E-2</v>
      </c>
      <c r="S326" s="92">
        <v>1.6465E-2</v>
      </c>
      <c r="T326" s="93" t="s">
        <v>108</v>
      </c>
    </row>
    <row r="327" spans="1:20" s="2" customFormat="1" x14ac:dyDescent="0.25">
      <c r="A327" s="23">
        <f t="shared" si="60"/>
        <v>48669</v>
      </c>
      <c r="B327" s="2" t="s">
        <v>11</v>
      </c>
      <c r="C327" s="11">
        <f t="shared" si="62"/>
        <v>21.893629892159307</v>
      </c>
      <c r="E327" s="88">
        <f t="shared" si="64"/>
        <v>0.22582099999999999</v>
      </c>
      <c r="F327" s="57">
        <f t="shared" si="58"/>
        <v>4.499999531718861E-2</v>
      </c>
      <c r="G327" s="6">
        <v>28</v>
      </c>
      <c r="H327" s="21">
        <v>4.4999999999999998E-2</v>
      </c>
      <c r="I327" s="13">
        <f t="shared" si="61"/>
        <v>20.07297986662175</v>
      </c>
      <c r="J327" s="14">
        <f t="shared" si="56"/>
        <v>0.91684110700210664</v>
      </c>
      <c r="K327" s="12">
        <f t="shared" si="63"/>
        <v>4.1257845521700816E-2</v>
      </c>
      <c r="L327" s="19"/>
      <c r="M327" s="19"/>
      <c r="N327" s="72">
        <f t="shared" si="65"/>
        <v>6.0877467904112414E-3</v>
      </c>
      <c r="O327" s="72">
        <f>AVERAGE(N$9:N327)</f>
        <v>1.0651002037025901E-2</v>
      </c>
      <c r="P327" s="71">
        <f t="shared" si="66"/>
        <v>0.12908570395462515</v>
      </c>
      <c r="Q327" s="83">
        <f t="shared" si="53"/>
        <v>1.6464999999999883E-2</v>
      </c>
      <c r="R327" s="64">
        <f t="shared" si="54"/>
        <v>6.7504505240541635E-2</v>
      </c>
      <c r="S327" s="92">
        <v>1.6465E-2</v>
      </c>
      <c r="T327" s="93" t="s">
        <v>108</v>
      </c>
    </row>
    <row r="328" spans="1:20" s="2" customFormat="1" x14ac:dyDescent="0.25">
      <c r="A328" s="33">
        <f t="shared" si="60"/>
        <v>48760</v>
      </c>
      <c r="B328" s="2" t="s">
        <v>11</v>
      </c>
      <c r="C328" s="11">
        <f t="shared" si="62"/>
        <v>22.026912108333708</v>
      </c>
      <c r="E328" s="88">
        <f t="shared" si="64"/>
        <v>0.22719639999999999</v>
      </c>
      <c r="F328" s="57">
        <f t="shared" si="58"/>
        <v>4.4999996531257178E-2</v>
      </c>
      <c r="G328" s="6">
        <v>28</v>
      </c>
      <c r="H328" s="21">
        <v>4.4999999999999998E-2</v>
      </c>
      <c r="I328" s="13">
        <f t="shared" si="61"/>
        <v>20.195237112268529</v>
      </c>
      <c r="J328" s="14">
        <f t="shared" si="56"/>
        <v>0.91684376879262264</v>
      </c>
      <c r="K328" s="12">
        <f t="shared" si="63"/>
        <v>4.1257966415372771E-2</v>
      </c>
      <c r="L328" s="13">
        <f>SUM(E325:E328)</f>
        <v>0.90056619999999998</v>
      </c>
      <c r="M328" s="20">
        <f>+(L328/L324)-1</f>
        <v>2.4592391814466819E-2</v>
      </c>
      <c r="N328" s="72">
        <f t="shared" si="65"/>
        <v>6.087716693435663E-3</v>
      </c>
      <c r="O328" s="72">
        <f>AVERAGE(N$9:N328)</f>
        <v>1.0636741770327182E-2</v>
      </c>
      <c r="P328" s="71">
        <f t="shared" si="66"/>
        <v>0.12908111602310623</v>
      </c>
      <c r="Q328" s="83">
        <f t="shared" si="53"/>
        <v>1.6464999999999886E-2</v>
      </c>
      <c r="R328" s="64">
        <f t="shared" si="54"/>
        <v>6.7504505240541635E-2</v>
      </c>
      <c r="S328" s="92">
        <v>1.6465E-2</v>
      </c>
      <c r="T328" s="93" t="s">
        <v>108</v>
      </c>
    </row>
    <row r="329" spans="1:20" s="2" customFormat="1" x14ac:dyDescent="0.25">
      <c r="A329" s="33">
        <f t="shared" si="60"/>
        <v>48852</v>
      </c>
      <c r="B329" s="2" t="s">
        <v>11</v>
      </c>
      <c r="C329" s="11">
        <f t="shared" si="62"/>
        <v>22.161005116197423</v>
      </c>
      <c r="E329" s="88">
        <f t="shared" si="64"/>
        <v>0.22858010000000001</v>
      </c>
      <c r="F329" s="57">
        <f t="shared" si="58"/>
        <v>4.5000000233664607E-2</v>
      </c>
      <c r="G329" s="6">
        <v>28</v>
      </c>
      <c r="H329" s="21">
        <v>4.4999999999999998E-2</v>
      </c>
      <c r="I329" s="13">
        <f t="shared" si="61"/>
        <v>20.318231005607746</v>
      </c>
      <c r="J329" s="14">
        <f t="shared" si="56"/>
        <v>0.91684609516006121</v>
      </c>
      <c r="K329" s="12">
        <f t="shared" si="63"/>
        <v>4.1258074496437237E-2</v>
      </c>
      <c r="L329" s="19"/>
      <c r="M329" s="19"/>
      <c r="N329" s="72">
        <f t="shared" si="65"/>
        <v>6.0876897862129908E-3</v>
      </c>
      <c r="O329" s="72">
        <f>AVERAGE(N$9:N329)</f>
        <v>1.0622570268819038E-2</v>
      </c>
      <c r="P329" s="71">
        <f t="shared" si="66"/>
        <v>0.129077187085475</v>
      </c>
      <c r="Q329" s="83">
        <f t="shared" ref="Q329:Q336" si="67">((C329-C328+E329)/C328)</f>
        <v>1.6465000000000025E-2</v>
      </c>
      <c r="R329" s="64">
        <f t="shared" ref="R329:R336" si="68">+(1+Q329)*(1+Q328)*(1+Q327)*(1+Q326)-1</f>
        <v>6.7504505240541635E-2</v>
      </c>
      <c r="S329" s="92">
        <v>1.6465E-2</v>
      </c>
      <c r="T329" s="93" t="s">
        <v>108</v>
      </c>
    </row>
    <row r="330" spans="1:20" s="2" customFormat="1" x14ac:dyDescent="0.25">
      <c r="A330" s="23">
        <f t="shared" si="60"/>
        <v>48944</v>
      </c>
      <c r="B330" s="2" t="s">
        <v>11</v>
      </c>
      <c r="C330" s="11">
        <f t="shared" si="62"/>
        <v>22.295913965435609</v>
      </c>
      <c r="E330" s="88">
        <f t="shared" si="64"/>
        <v>0.22997210000000001</v>
      </c>
      <c r="F330" s="57">
        <f t="shared" si="58"/>
        <v>4.499999484484013E-2</v>
      </c>
      <c r="G330" s="6">
        <v>28</v>
      </c>
      <c r="H330" s="21">
        <v>4.4999999999999998E-2</v>
      </c>
      <c r="I330" s="13">
        <f t="shared" si="61"/>
        <v>20.441966786257932</v>
      </c>
      <c r="J330" s="14">
        <f t="shared" si="56"/>
        <v>0.9168481192539687</v>
      </c>
      <c r="K330" s="12">
        <f t="shared" si="63"/>
        <v>4.1258160639929951E-2</v>
      </c>
      <c r="L330" s="19"/>
      <c r="M330" s="19"/>
      <c r="N330" s="72">
        <f t="shared" si="65"/>
        <v>6.0876683404391674E-3</v>
      </c>
      <c r="O330" s="72">
        <f>AVERAGE(N$9:N330)</f>
        <v>1.060848672245761E-2</v>
      </c>
      <c r="P330" s="71">
        <f t="shared" si="66"/>
        <v>0.12907385544798111</v>
      </c>
      <c r="Q330" s="83">
        <f t="shared" si="67"/>
        <v>1.6464999999999827E-2</v>
      </c>
      <c r="R330" s="64">
        <f t="shared" si="68"/>
        <v>6.7504505240541413E-2</v>
      </c>
      <c r="S330" s="92">
        <v>1.6465E-2</v>
      </c>
      <c r="T330" s="93" t="s">
        <v>108</v>
      </c>
    </row>
    <row r="331" spans="1:20" s="2" customFormat="1" x14ac:dyDescent="0.25">
      <c r="A331" s="23">
        <f t="shared" si="60"/>
        <v>49034</v>
      </c>
      <c r="B331" s="2" t="s">
        <v>11</v>
      </c>
      <c r="C331" s="11">
        <f t="shared" si="62"/>
        <v>22.431643588876504</v>
      </c>
      <c r="E331" s="88">
        <f t="shared" si="64"/>
        <v>0.23137260000000001</v>
      </c>
      <c r="F331" s="57">
        <f t="shared" si="58"/>
        <v>4.5000008008993932E-2</v>
      </c>
      <c r="G331" s="6">
        <v>28</v>
      </c>
      <c r="H331" s="21">
        <v>4.4999999999999998E-2</v>
      </c>
      <c r="I331" s="13">
        <f t="shared" si="61"/>
        <v>20.566449672965099</v>
      </c>
      <c r="J331" s="14">
        <f t="shared" si="56"/>
        <v>0.91684987733862156</v>
      </c>
      <c r="K331" s="12">
        <f t="shared" si="63"/>
        <v>4.1258251823283069E-2</v>
      </c>
      <c r="L331" s="19"/>
      <c r="M331" s="19"/>
      <c r="N331" s="72">
        <f t="shared" si="65"/>
        <v>6.0876456399729939E-3</v>
      </c>
      <c r="O331" s="72">
        <f>AVERAGE(N$9:N331)</f>
        <v>1.0594490310437533E-2</v>
      </c>
      <c r="P331" s="71">
        <f t="shared" si="66"/>
        <v>0.12907104988404505</v>
      </c>
      <c r="Q331" s="83">
        <f t="shared" si="67"/>
        <v>1.6464999999999893E-2</v>
      </c>
      <c r="R331" s="64">
        <f t="shared" si="68"/>
        <v>6.7504505240541413E-2</v>
      </c>
      <c r="S331" s="92">
        <v>1.6465E-2</v>
      </c>
      <c r="T331" s="93" t="s">
        <v>108</v>
      </c>
    </row>
    <row r="332" spans="1:20" s="2" customFormat="1" x14ac:dyDescent="0.25">
      <c r="A332" s="33">
        <f t="shared" si="60"/>
        <v>49125</v>
      </c>
      <c r="B332" s="2" t="s">
        <v>11</v>
      </c>
      <c r="C332" s="11">
        <f t="shared" si="62"/>
        <v>22.568199100567352</v>
      </c>
      <c r="E332" s="88">
        <f t="shared" si="64"/>
        <v>0.2327815</v>
      </c>
      <c r="F332" s="57">
        <f t="shared" si="58"/>
        <v>4.5000008770420243E-2</v>
      </c>
      <c r="G332" s="6">
        <v>28</v>
      </c>
      <c r="H332" s="21">
        <v>4.4999999999999998E-2</v>
      </c>
      <c r="I332" s="13">
        <f t="shared" si="61"/>
        <v>20.691684856116183</v>
      </c>
      <c r="J332" s="14">
        <f t="shared" si="56"/>
        <v>0.91685139624614553</v>
      </c>
      <c r="K332" s="12">
        <f t="shared" si="63"/>
        <v>4.1258320872248601E-2</v>
      </c>
      <c r="L332" s="13">
        <f>SUM(E329:E332)</f>
        <v>0.92270629999999998</v>
      </c>
      <c r="M332" s="20">
        <f>+(L332/L328)-1</f>
        <v>2.4584644638006692E-2</v>
      </c>
      <c r="N332" s="72">
        <f t="shared" si="65"/>
        <v>6.0876284499529199E-3</v>
      </c>
      <c r="O332" s="72">
        <f>AVERAGE(N$9:N332)</f>
        <v>1.0580580242966901E-2</v>
      </c>
      <c r="P332" s="71">
        <f t="shared" si="66"/>
        <v>0.12906870477394494</v>
      </c>
      <c r="Q332" s="83">
        <f t="shared" si="67"/>
        <v>1.6464999999999813E-2</v>
      </c>
      <c r="R332" s="64">
        <f t="shared" si="68"/>
        <v>6.7504505240541191E-2</v>
      </c>
      <c r="S332" s="92">
        <v>1.6465E-2</v>
      </c>
      <c r="T332" s="93" t="s">
        <v>108</v>
      </c>
    </row>
    <row r="333" spans="1:20" s="2" customFormat="1" x14ac:dyDescent="0.25">
      <c r="A333" s="33">
        <f t="shared" si="60"/>
        <v>49217</v>
      </c>
      <c r="B333" s="2" t="s">
        <v>11</v>
      </c>
      <c r="C333" s="11">
        <f t="shared" si="62"/>
        <v>22.705585598758194</v>
      </c>
      <c r="E333" s="88">
        <f t="shared" si="64"/>
        <v>0.23419889999999999</v>
      </c>
      <c r="F333" s="57">
        <f t="shared" si="58"/>
        <v>4.5000005371357225E-2</v>
      </c>
      <c r="G333" s="6">
        <v>28</v>
      </c>
      <c r="H333" s="21">
        <v>4.4999999999999998E-2</v>
      </c>
      <c r="I333" s="13">
        <f t="shared" si="61"/>
        <v>20.817677515129276</v>
      </c>
      <c r="J333" s="14">
        <f t="shared" si="56"/>
        <v>0.91685270237063732</v>
      </c>
      <c r="K333" s="12">
        <f t="shared" si="63"/>
        <v>4.1258376531422065E-2</v>
      </c>
      <c r="L333" s="19"/>
      <c r="M333" s="19"/>
      <c r="N333" s="72">
        <f t="shared" si="65"/>
        <v>6.0876145933765891E-3</v>
      </c>
      <c r="O333" s="72">
        <f>AVERAGE(N$9:N333)</f>
        <v>1.0566755733275854E-2</v>
      </c>
      <c r="P333" s="71">
        <f t="shared" si="66"/>
        <v>0.12906675569415094</v>
      </c>
      <c r="Q333" s="83">
        <f t="shared" si="67"/>
        <v>1.6465000000000049E-2</v>
      </c>
      <c r="R333" s="64">
        <f t="shared" si="68"/>
        <v>6.7504505240541191E-2</v>
      </c>
      <c r="S333" s="92">
        <v>1.6465E-2</v>
      </c>
      <c r="T333" s="93" t="s">
        <v>108</v>
      </c>
    </row>
    <row r="334" spans="1:20" s="2" customFormat="1" x14ac:dyDescent="0.25">
      <c r="A334" s="23">
        <f t="shared" si="60"/>
        <v>49309</v>
      </c>
      <c r="B334" s="2" t="s">
        <v>11</v>
      </c>
      <c r="C334" s="11">
        <f t="shared" si="62"/>
        <v>22.843808165641747</v>
      </c>
      <c r="E334" s="88">
        <f t="shared" si="64"/>
        <v>0.2356249</v>
      </c>
      <c r="F334" s="57">
        <f t="shared" si="58"/>
        <v>4.5000005888840698E-2</v>
      </c>
      <c r="G334" s="6">
        <v>28</v>
      </c>
      <c r="H334" s="21">
        <v>4.4999999999999998E-2</v>
      </c>
      <c r="I334" s="13">
        <f t="shared" si="61"/>
        <v>20.944432814701592</v>
      </c>
      <c r="J334" s="14">
        <f t="shared" si="56"/>
        <v>0.91685382151838801</v>
      </c>
      <c r="K334" s="12">
        <f t="shared" si="63"/>
        <v>4.1258427367533559E-2</v>
      </c>
      <c r="L334" s="19"/>
      <c r="M334" s="19"/>
      <c r="N334" s="72">
        <f t="shared" si="65"/>
        <v>6.0876019375211143E-3</v>
      </c>
      <c r="O334" s="72">
        <f>AVERAGE(N$9:N334)</f>
        <v>1.0553015997706056E-2</v>
      </c>
      <c r="P334" s="71">
        <f t="shared" si="66"/>
        <v>0.12906513381846252</v>
      </c>
      <c r="Q334" s="83">
        <f t="shared" si="67"/>
        <v>1.6464999999999945E-2</v>
      </c>
      <c r="R334" s="64">
        <f t="shared" si="68"/>
        <v>6.7504505240541413E-2</v>
      </c>
      <c r="S334" s="92">
        <v>1.6465E-2</v>
      </c>
      <c r="T334" s="93" t="s">
        <v>108</v>
      </c>
    </row>
    <row r="335" spans="1:20" s="2" customFormat="1" x14ac:dyDescent="0.25">
      <c r="A335" s="23">
        <f t="shared" si="60"/>
        <v>49399</v>
      </c>
      <c r="B335" s="2" t="s">
        <v>11</v>
      </c>
      <c r="C335" s="11">
        <f t="shared" si="62"/>
        <v>22.982871967089036</v>
      </c>
      <c r="E335" s="88">
        <f t="shared" si="64"/>
        <v>0.23705950000000001</v>
      </c>
      <c r="F335" s="57">
        <f t="shared" si="58"/>
        <v>4.4999999247045078E-2</v>
      </c>
      <c r="G335" s="6">
        <v>28</v>
      </c>
      <c r="H335" s="21">
        <v>4.4999999999999998E-2</v>
      </c>
      <c r="I335" s="13">
        <f t="shared" si="61"/>
        <v>21.071955908138509</v>
      </c>
      <c r="J335" s="14">
        <f t="shared" si="56"/>
        <v>0.91685477508263913</v>
      </c>
      <c r="K335" s="12">
        <f t="shared" si="63"/>
        <v>4.1258464188368447E-2</v>
      </c>
      <c r="L335" s="19"/>
      <c r="M335" s="19"/>
      <c r="N335" s="72">
        <f t="shared" si="65"/>
        <v>6.0875927708257116E-3</v>
      </c>
      <c r="O335" s="72">
        <f>AVERAGE(N$9:N335)</f>
        <v>1.0539360269183486E-2</v>
      </c>
      <c r="P335" s="71">
        <f t="shared" si="66"/>
        <v>0.12906378198344415</v>
      </c>
      <c r="Q335" s="83">
        <f t="shared" si="67"/>
        <v>1.6464999999999903E-2</v>
      </c>
      <c r="R335" s="64">
        <f t="shared" si="68"/>
        <v>6.7504505240541413E-2</v>
      </c>
      <c r="S335" s="92">
        <v>1.6465E-2</v>
      </c>
      <c r="T335" s="93" t="s">
        <v>108</v>
      </c>
    </row>
    <row r="336" spans="1:20" s="2" customFormat="1" x14ac:dyDescent="0.25">
      <c r="A336" s="33">
        <f t="shared" si="60"/>
        <v>49490</v>
      </c>
      <c r="B336" s="2" t="s">
        <v>11</v>
      </c>
      <c r="C336" s="11">
        <f>+C335*(1+S336)-E336</f>
        <v>23.122782154027156</v>
      </c>
      <c r="E336" s="88">
        <f t="shared" si="64"/>
        <v>0.23850279999999999</v>
      </c>
      <c r="F336" s="57">
        <f t="shared" si="58"/>
        <v>4.499999350693501E-2</v>
      </c>
      <c r="G336" s="6">
        <v>28</v>
      </c>
      <c r="H336" s="21">
        <v>4.4999999999999998E-2</v>
      </c>
      <c r="I336" s="13">
        <f t="shared" si="61"/>
        <v>21.200251947880304</v>
      </c>
      <c r="J336" s="14">
        <f t="shared" si="56"/>
        <v>0.91685558453388716</v>
      </c>
      <c r="K336" s="12">
        <f t="shared" si="63"/>
        <v>4.1258495350822023E-2</v>
      </c>
      <c r="L336" s="13">
        <f>SUM(E333:E336)</f>
        <v>0.94538610000000001</v>
      </c>
      <c r="M336" s="20">
        <f>+(L336/L332)-1</f>
        <v>2.4579652268549523E-2</v>
      </c>
      <c r="N336" s="72">
        <f t="shared" si="65"/>
        <v>6.0875850128072617E-3</v>
      </c>
      <c r="O336" s="72">
        <f>AVERAGE(N$9:N336)</f>
        <v>1.0525787783645752E-2</v>
      </c>
      <c r="P336" s="71">
        <f t="shared" si="66"/>
        <v>0.12906264964156167</v>
      </c>
      <c r="Q336" s="83">
        <f t="shared" si="67"/>
        <v>1.646499999999998E-2</v>
      </c>
      <c r="R336" s="64">
        <f t="shared" si="68"/>
        <v>6.7504505240541635E-2</v>
      </c>
      <c r="S336" s="92">
        <v>1.6465E-2</v>
      </c>
      <c r="T336" s="93" t="s">
        <v>108</v>
      </c>
    </row>
    <row r="337" spans="1:20" s="2" customFormat="1" x14ac:dyDescent="0.25">
      <c r="A337" s="33">
        <f t="shared" si="60"/>
        <v>49582</v>
      </c>
      <c r="B337" s="2" t="s">
        <v>11</v>
      </c>
      <c r="C337" s="11">
        <f t="shared" ref="C337:C344" si="69">+C336*(1+S337)-E337</f>
        <v>23.263543862193213</v>
      </c>
      <c r="E337" s="88">
        <f t="shared" ref="E337:E343" si="70">ROUND((AVERAGEA(C309:C336)*0.045/4),7)</f>
        <v>0.2399549</v>
      </c>
      <c r="F337" s="57">
        <f t="shared" ref="F337:F344" si="71">+(4*E337)/AVERAGE(C309:C336)</f>
        <v>4.499999655284348E-2</v>
      </c>
      <c r="G337" s="6">
        <v>28</v>
      </c>
      <c r="H337" s="21">
        <v>4.4999999999999998E-2</v>
      </c>
      <c r="I337" s="13">
        <f t="shared" ref="I337:I344" si="72">AVERAGEA(C309:C336)</f>
        <v>21.329326078345009</v>
      </c>
      <c r="J337" s="14">
        <f t="shared" ref="J337:J344" si="73">+I337/C337</f>
        <v>0.9168562711121756</v>
      </c>
      <c r="K337" s="12">
        <f t="shared" ref="K337:K344" si="74">+E337*4/C337</f>
        <v>4.1258529039500828E-2</v>
      </c>
      <c r="L337" s="13"/>
      <c r="M337" s="20"/>
      <c r="N337" s="72">
        <f t="shared" ref="N337:N344" si="75">+(C337/C336)-1</f>
        <v>6.0875766258750019E-3</v>
      </c>
      <c r="O337" s="72">
        <f>AVERAGE(N$9:N337)</f>
        <v>1.0512297780126691E-2</v>
      </c>
      <c r="P337" s="71">
        <f t="shared" ref="P337:P344" si="76">+C337/C317-1</f>
        <v>0.12906168728797618</v>
      </c>
      <c r="Q337" s="83">
        <f t="shared" ref="Q337:Q344" si="77">((C337-C336+E337)/C336)</f>
        <v>1.6464999999999987E-2</v>
      </c>
      <c r="R337" s="64">
        <f t="shared" ref="R337:R344" si="78">+(1+Q337)*(1+Q336)*(1+Q335)*(1+Q334)-1</f>
        <v>6.7504505240541635E-2</v>
      </c>
      <c r="S337" s="92">
        <v>1.6465E-2</v>
      </c>
      <c r="T337" s="93" t="s">
        <v>108</v>
      </c>
    </row>
    <row r="338" spans="1:20" s="2" customFormat="1" x14ac:dyDescent="0.25">
      <c r="A338" s="33">
        <f t="shared" si="60"/>
        <v>49674</v>
      </c>
      <c r="B338" s="2" t="s">
        <v>11</v>
      </c>
      <c r="C338" s="11">
        <f t="shared" si="69"/>
        <v>23.405162311884226</v>
      </c>
      <c r="E338" s="88">
        <f t="shared" si="70"/>
        <v>0.24141580000000001</v>
      </c>
      <c r="F338" s="57">
        <f t="shared" si="71"/>
        <v>4.4999997447640459E-2</v>
      </c>
      <c r="G338" s="6">
        <v>28</v>
      </c>
      <c r="H338" s="21">
        <v>4.4999999999999998E-2</v>
      </c>
      <c r="I338" s="13">
        <f t="shared" si="72"/>
        <v>21.459183439367813</v>
      </c>
      <c r="J338" s="14">
        <f t="shared" si="73"/>
        <v>0.91685685206599399</v>
      </c>
      <c r="K338" s="12">
        <f t="shared" si="74"/>
        <v>4.1258556002821398E-2</v>
      </c>
      <c r="L338" s="13"/>
      <c r="M338" s="20"/>
      <c r="N338" s="72">
        <f t="shared" si="75"/>
        <v>6.0875699132481031E-3</v>
      </c>
      <c r="O338" s="72">
        <f>AVERAGE(N$9:N338)</f>
        <v>1.0498889513863423E-2</v>
      </c>
      <c r="P338" s="71">
        <f t="shared" si="76"/>
        <v>0.12906086760841196</v>
      </c>
      <c r="Q338" s="83">
        <f t="shared" si="77"/>
        <v>1.6465000000000063E-2</v>
      </c>
      <c r="R338" s="64">
        <f t="shared" si="78"/>
        <v>6.7504505240541857E-2</v>
      </c>
      <c r="S338" s="92">
        <v>1.6465E-2</v>
      </c>
      <c r="T338" s="93" t="s">
        <v>108</v>
      </c>
    </row>
    <row r="339" spans="1:20" s="2" customFormat="1" x14ac:dyDescent="0.25">
      <c r="A339" s="33">
        <f t="shared" si="60"/>
        <v>49765</v>
      </c>
      <c r="B339" s="2" t="s">
        <v>11</v>
      </c>
      <c r="C339" s="11">
        <f t="shared" si="69"/>
        <v>23.547642709349397</v>
      </c>
      <c r="E339" s="88">
        <f t="shared" si="70"/>
        <v>0.24288560000000001</v>
      </c>
      <c r="F339" s="57">
        <f t="shared" si="71"/>
        <v>4.5000004053962095E-2</v>
      </c>
      <c r="G339" s="6">
        <v>28</v>
      </c>
      <c r="H339" s="21">
        <v>4.4999999999999998E-2</v>
      </c>
      <c r="I339" s="13">
        <f t="shared" si="72"/>
        <v>21.589829166125575</v>
      </c>
      <c r="J339" s="14">
        <f t="shared" si="73"/>
        <v>0.91685734460178103</v>
      </c>
      <c r="K339" s="12">
        <f t="shared" si="74"/>
        <v>4.1258584223985068E-2</v>
      </c>
      <c r="L339" s="13"/>
      <c r="M339" s="20"/>
      <c r="N339" s="72">
        <f t="shared" si="75"/>
        <v>6.0875628874756949E-3</v>
      </c>
      <c r="O339" s="72">
        <f>AVERAGE(N$9:N339)</f>
        <v>1.0485562243088838E-2</v>
      </c>
      <c r="P339" s="71">
        <f t="shared" si="76"/>
        <v>0.12906015872029997</v>
      </c>
      <c r="Q339" s="83">
        <f t="shared" si="77"/>
        <v>1.6464999999999879E-2</v>
      </c>
      <c r="R339" s="64">
        <f t="shared" si="78"/>
        <v>6.7504505240541857E-2</v>
      </c>
      <c r="S339" s="92">
        <v>1.6465E-2</v>
      </c>
      <c r="T339" s="93" t="s">
        <v>108</v>
      </c>
    </row>
    <row r="340" spans="1:20" s="2" customFormat="1" x14ac:dyDescent="0.25">
      <c r="A340" s="33">
        <f t="shared" si="60"/>
        <v>49856</v>
      </c>
      <c r="B340" s="2" t="s">
        <v>11</v>
      </c>
      <c r="C340" s="11">
        <f t="shared" si="69"/>
        <v>23.690990346558834</v>
      </c>
      <c r="E340" s="88">
        <f t="shared" si="70"/>
        <v>0.24436430000000001</v>
      </c>
      <c r="F340" s="57">
        <f t="shared" si="71"/>
        <v>4.500000564667804E-2</v>
      </c>
      <c r="G340" s="6">
        <v>28</v>
      </c>
      <c r="H340" s="21">
        <v>4.4999999999999998E-2</v>
      </c>
      <c r="I340" s="13">
        <f t="shared" si="72"/>
        <v>21.721268385488685</v>
      </c>
      <c r="J340" s="14">
        <f t="shared" si="73"/>
        <v>0.91685776186404733</v>
      </c>
      <c r="K340" s="12">
        <f t="shared" si="74"/>
        <v>4.1258604461082725E-2</v>
      </c>
      <c r="L340" s="13">
        <f>SUM(E337:E340)</f>
        <v>0.96862060000000005</v>
      </c>
      <c r="M340" s="20">
        <f>+(L340/L336)-1</f>
        <v>2.4576731136622509E-2</v>
      </c>
      <c r="N340" s="72">
        <f t="shared" si="75"/>
        <v>6.0875578493690963E-3</v>
      </c>
      <c r="O340" s="72">
        <f>AVERAGE(N$9:N340)</f>
        <v>1.0472315241902935E-2</v>
      </c>
      <c r="P340" s="71">
        <f t="shared" si="76"/>
        <v>0.1290595397630534</v>
      </c>
      <c r="Q340" s="83">
        <f t="shared" si="77"/>
        <v>1.6464999999999987E-2</v>
      </c>
      <c r="R340" s="64">
        <f t="shared" si="78"/>
        <v>6.7504505240541857E-2</v>
      </c>
      <c r="S340" s="92">
        <v>1.6465E-2</v>
      </c>
      <c r="T340" s="93" t="s">
        <v>108</v>
      </c>
    </row>
    <row r="341" spans="1:20" s="2" customFormat="1" x14ac:dyDescent="0.25">
      <c r="A341" s="33">
        <f t="shared" si="60"/>
        <v>49948</v>
      </c>
      <c r="B341" s="2" t="s">
        <v>11</v>
      </c>
      <c r="C341" s="11">
        <f t="shared" si="69"/>
        <v>23.835210602614922</v>
      </c>
      <c r="E341" s="88">
        <f t="shared" si="70"/>
        <v>0.24585190000000001</v>
      </c>
      <c r="F341" s="57">
        <f t="shared" si="71"/>
        <v>4.4999991776386229E-2</v>
      </c>
      <c r="G341" s="6">
        <v>28</v>
      </c>
      <c r="H341" s="21">
        <v>4.4999999999999998E-2</v>
      </c>
      <c r="I341" s="13">
        <f t="shared" si="72"/>
        <v>21.853506215884327</v>
      </c>
      <c r="J341" s="14">
        <f t="shared" si="73"/>
        <v>0.91685811299216358</v>
      </c>
      <c r="K341" s="12">
        <f t="shared" si="74"/>
        <v>4.1258607544760358E-2</v>
      </c>
      <c r="L341" s="13"/>
      <c r="M341" s="20"/>
      <c r="N341" s="72">
        <f t="shared" si="75"/>
        <v>6.0875570816749658E-3</v>
      </c>
      <c r="O341" s="72">
        <f>AVERAGE(N$9:N341)</f>
        <v>1.0459147799980329E-2</v>
      </c>
      <c r="P341" s="71">
        <f t="shared" si="76"/>
        <v>0.12905900609240639</v>
      </c>
      <c r="Q341" s="83">
        <f t="shared" si="77"/>
        <v>1.6464999999999834E-2</v>
      </c>
      <c r="R341" s="64">
        <f t="shared" si="78"/>
        <v>6.7504505240541635E-2</v>
      </c>
      <c r="S341" s="92">
        <v>1.6465E-2</v>
      </c>
      <c r="T341" s="93" t="s">
        <v>108</v>
      </c>
    </row>
    <row r="342" spans="1:20" s="2" customFormat="1" x14ac:dyDescent="0.25">
      <c r="A342" s="33">
        <f t="shared" si="60"/>
        <v>50040</v>
      </c>
      <c r="B342" s="2" t="s">
        <v>11</v>
      </c>
      <c r="C342" s="11">
        <f t="shared" si="69"/>
        <v>23.980308645186977</v>
      </c>
      <c r="E342" s="88">
        <f t="shared" si="70"/>
        <v>0.2473487</v>
      </c>
      <c r="F342" s="57">
        <f t="shared" si="71"/>
        <v>4.5000006836780515E-2</v>
      </c>
      <c r="G342" s="6">
        <v>28</v>
      </c>
      <c r="H342" s="21">
        <v>4.4999999999999998E-2</v>
      </c>
      <c r="I342" s="13">
        <f t="shared" si="72"/>
        <v>21.986547770728858</v>
      </c>
      <c r="J342" s="14">
        <f t="shared" si="73"/>
        <v>0.91685841479532915</v>
      </c>
      <c r="K342" s="12">
        <f t="shared" si="74"/>
        <v>4.1258634934149559E-2</v>
      </c>
      <c r="L342" s="13"/>
      <c r="M342" s="20"/>
      <c r="N342" s="72">
        <f t="shared" si="75"/>
        <v>6.0875502629766931E-3</v>
      </c>
      <c r="O342" s="72">
        <f>AVERAGE(N$9:N342)</f>
        <v>1.0446059184600077E-2</v>
      </c>
      <c r="P342" s="71">
        <f t="shared" si="76"/>
        <v>0.1290585389820571</v>
      </c>
      <c r="Q342" s="83">
        <f t="shared" si="77"/>
        <v>1.6465000000000018E-2</v>
      </c>
      <c r="R342" s="64">
        <f t="shared" si="78"/>
        <v>6.7504505240541413E-2</v>
      </c>
      <c r="S342" s="92">
        <v>1.6465E-2</v>
      </c>
      <c r="T342" s="93" t="s">
        <v>108</v>
      </c>
    </row>
    <row r="343" spans="1:20" s="2" customFormat="1" x14ac:dyDescent="0.25">
      <c r="A343" s="33">
        <f t="shared" si="60"/>
        <v>50130</v>
      </c>
      <c r="B343" s="2" t="s">
        <v>11</v>
      </c>
      <c r="C343" s="11">
        <f t="shared" si="69"/>
        <v>24.12628992702998</v>
      </c>
      <c r="E343" s="88">
        <f t="shared" si="70"/>
        <v>0.24885450000000001</v>
      </c>
      <c r="F343" s="57">
        <f t="shared" si="71"/>
        <v>4.5000003768313847E-2</v>
      </c>
      <c r="G343" s="6">
        <v>28</v>
      </c>
      <c r="H343" s="21">
        <v>4.4999999999999998E-2</v>
      </c>
      <c r="I343" s="13">
        <f t="shared" si="72"/>
        <v>22.120398147631054</v>
      </c>
      <c r="J343" s="14">
        <f t="shared" si="73"/>
        <v>0.91685867220091655</v>
      </c>
      <c r="K343" s="12">
        <f t="shared" si="74"/>
        <v>4.1258643704052474E-2</v>
      </c>
      <c r="L343" s="13"/>
      <c r="M343" s="20"/>
      <c r="N343" s="72">
        <f t="shared" si="75"/>
        <v>6.0875480796742654E-3</v>
      </c>
      <c r="O343" s="72">
        <f>AVERAGE(N$9:N343)</f>
        <v>1.043304870368985E-2</v>
      </c>
      <c r="P343" s="71">
        <f t="shared" si="76"/>
        <v>0.12905812921815873</v>
      </c>
      <c r="Q343" s="83">
        <f t="shared" si="77"/>
        <v>1.646499999999998E-2</v>
      </c>
      <c r="R343" s="64">
        <f t="shared" si="78"/>
        <v>6.7504505240541413E-2</v>
      </c>
      <c r="S343" s="92">
        <v>1.6465E-2</v>
      </c>
      <c r="T343" s="93" t="s">
        <v>108</v>
      </c>
    </row>
    <row r="344" spans="1:20" s="2" customFormat="1" x14ac:dyDescent="0.25">
      <c r="A344" s="33">
        <f t="shared" si="60"/>
        <v>50221</v>
      </c>
      <c r="B344" s="2" t="s">
        <v>11</v>
      </c>
      <c r="C344" s="11">
        <f t="shared" si="69"/>
        <v>24.273159790678527</v>
      </c>
      <c r="E344" s="88">
        <f>ROUND((AVERAGEA(C316:C343)*0.045/4),7)</f>
        <v>0.25036950000000002</v>
      </c>
      <c r="F344" s="57">
        <f t="shared" si="71"/>
        <v>4.5000008541481853E-2</v>
      </c>
      <c r="G344" s="6">
        <v>28</v>
      </c>
      <c r="H344" s="21">
        <v>4.4999999999999998E-2</v>
      </c>
      <c r="I344" s="13">
        <f t="shared" si="72"/>
        <v>22.255062442417515</v>
      </c>
      <c r="J344" s="14">
        <f t="shared" si="73"/>
        <v>0.9168588941174437</v>
      </c>
      <c r="K344" s="12">
        <f t="shared" si="74"/>
        <v>4.1258658066618568E-2</v>
      </c>
      <c r="L344" s="13">
        <f>SUM(E341:E344)</f>
        <v>0.99242459999999999</v>
      </c>
      <c r="M344" s="20">
        <f>+(L344/L340)-1</f>
        <v>2.4575153574061925E-2</v>
      </c>
      <c r="N344" s="72">
        <f t="shared" si="75"/>
        <v>6.0875445040557974E-3</v>
      </c>
      <c r="O344" s="72">
        <f>AVERAGE(N$9:N344)</f>
        <v>1.0420115655476654E-2</v>
      </c>
      <c r="P344" s="71">
        <f t="shared" si="76"/>
        <v>0.12905777411619046</v>
      </c>
      <c r="Q344" s="83">
        <f t="shared" si="77"/>
        <v>1.6464999999999935E-2</v>
      </c>
      <c r="R344" s="64">
        <f t="shared" si="78"/>
        <v>6.7504505240541413E-2</v>
      </c>
      <c r="S344" s="92">
        <v>1.6465E-2</v>
      </c>
      <c r="T344" s="93" t="s">
        <v>108</v>
      </c>
    </row>
    <row r="345" spans="1:20" s="2" customFormat="1" x14ac:dyDescent="0.25">
      <c r="A345" s="33">
        <f t="shared" si="60"/>
        <v>50313</v>
      </c>
      <c r="B345" s="2" t="s">
        <v>11</v>
      </c>
      <c r="C345" s="11">
        <f t="shared" ref="C345:C356" si="79">+C344*(1+S345)-E345</f>
        <v>24.420923766632047</v>
      </c>
      <c r="E345" s="88">
        <f t="shared" ref="E345:E356" si="80">ROUND((AVERAGEA(C317:C344)*0.045/4),7)</f>
        <v>0.2518936</v>
      </c>
      <c r="F345" s="57">
        <f t="shared" ref="F345:F356" si="81">+(4*E345)/AVERAGE(C317:C344)</f>
        <v>4.4999992911756041E-2</v>
      </c>
      <c r="G345" s="6">
        <v>28</v>
      </c>
      <c r="H345" s="21">
        <v>4.4999999999999998E-2</v>
      </c>
      <c r="I345" s="13">
        <f t="shared" ref="I345:I356" si="82">AVERAGEA(C317:C344)</f>
        <v>22.390545749103346</v>
      </c>
      <c r="J345" s="14">
        <f t="shared" ref="J345:J356" si="83">+I345/C345</f>
        <v>0.91685908211617517</v>
      </c>
      <c r="K345" s="12">
        <f t="shared" ref="K345:K356" si="84">+E345*4/C345</f>
        <v>4.1258652196307033E-2</v>
      </c>
      <c r="L345" s="13"/>
      <c r="M345" s="20"/>
      <c r="N345" s="72">
        <f t="shared" ref="N345:N356" si="85">+(C345/C344)-1</f>
        <v>6.087545965493435E-3</v>
      </c>
      <c r="O345" s="72">
        <f>AVERAGE(N$9:N345)</f>
        <v>1.0407259365595398E-2</v>
      </c>
      <c r="P345" s="71">
        <f t="shared" ref="P345:P356" si="86">+C345/C325-1</f>
        <v>0.1290574704200349</v>
      </c>
      <c r="Q345" s="83">
        <f t="shared" ref="Q345:Q356" si="87">((C345-C344+E345)/C344)</f>
        <v>1.6464999999999924E-2</v>
      </c>
      <c r="R345" s="64">
        <f t="shared" ref="R345:R356" si="88">+(1+Q345)*(1+Q344)*(1+Q343)*(1+Q342)-1</f>
        <v>6.7504505240541635E-2</v>
      </c>
      <c r="S345" s="92">
        <v>1.6465E-2</v>
      </c>
      <c r="T345" s="93" t="s">
        <v>108</v>
      </c>
    </row>
    <row r="346" spans="1:20" s="2" customFormat="1" x14ac:dyDescent="0.25">
      <c r="A346" s="33">
        <f t="shared" si="60"/>
        <v>50405</v>
      </c>
      <c r="B346" s="2" t="s">
        <v>11</v>
      </c>
      <c r="C346" s="11">
        <f t="shared" si="79"/>
        <v>24.569587176449641</v>
      </c>
      <c r="E346" s="88">
        <f t="shared" si="80"/>
        <v>0.25342710000000002</v>
      </c>
      <c r="F346" s="57">
        <f t="shared" si="81"/>
        <v>4.5000000332259746E-2</v>
      </c>
      <c r="G346" s="6">
        <v>28</v>
      </c>
      <c r="H346" s="21">
        <v>4.4999999999999998E-2</v>
      </c>
      <c r="I346" s="13">
        <f t="shared" si="82"/>
        <v>22.526853167005189</v>
      </c>
      <c r="J346" s="14">
        <f t="shared" si="83"/>
        <v>0.91685924575067967</v>
      </c>
      <c r="K346" s="12">
        <f t="shared" si="84"/>
        <v>4.1258666363416005E-2</v>
      </c>
      <c r="L346" s="13"/>
      <c r="M346" s="20"/>
      <c r="N346" s="72">
        <f t="shared" si="85"/>
        <v>6.0875424385347099E-3</v>
      </c>
      <c r="O346" s="72">
        <f>AVERAGE(N$9:N346)</f>
        <v>1.0394479138000545E-2</v>
      </c>
      <c r="P346" s="71">
        <f t="shared" si="86"/>
        <v>0.129057206305355</v>
      </c>
      <c r="Q346" s="83">
        <f t="shared" si="87"/>
        <v>1.6464999999999896E-2</v>
      </c>
      <c r="R346" s="64">
        <f t="shared" si="88"/>
        <v>6.7504505240541635E-2</v>
      </c>
      <c r="S346" s="92">
        <v>1.6465E-2</v>
      </c>
      <c r="T346" s="93" t="s">
        <v>108</v>
      </c>
    </row>
    <row r="347" spans="1:20" s="2" customFormat="1" x14ac:dyDescent="0.25">
      <c r="A347" s="33">
        <f t="shared" si="60"/>
        <v>50495</v>
      </c>
      <c r="B347" s="2" t="s">
        <v>11</v>
      </c>
      <c r="C347" s="11">
        <f t="shared" si="79"/>
        <v>24.719155529309884</v>
      </c>
      <c r="E347" s="88">
        <f t="shared" si="80"/>
        <v>0.25496990000000003</v>
      </c>
      <c r="F347" s="57">
        <f t="shared" si="81"/>
        <v>4.5000002594512423E-2</v>
      </c>
      <c r="G347" s="6">
        <v>28</v>
      </c>
      <c r="H347" s="21">
        <v>4.4999999999999998E-2</v>
      </c>
      <c r="I347" s="13">
        <f t="shared" si="82"/>
        <v>22.663989804399932</v>
      </c>
      <c r="J347" s="14">
        <f t="shared" si="83"/>
        <v>0.91685938775403919</v>
      </c>
      <c r="K347" s="12">
        <f t="shared" si="84"/>
        <v>4.1258674827734834E-2</v>
      </c>
      <c r="L347" s="13"/>
      <c r="M347" s="20"/>
      <c r="N347" s="72">
        <f t="shared" si="85"/>
        <v>6.0875403313087606E-3</v>
      </c>
      <c r="O347" s="72">
        <f>AVERAGE(N$9:N347)</f>
        <v>1.0381774303762515E-2</v>
      </c>
      <c r="P347" s="71">
        <f t="shared" si="86"/>
        <v>0.12905697461170984</v>
      </c>
      <c r="Q347" s="83">
        <f t="shared" si="87"/>
        <v>1.6464999999999976E-2</v>
      </c>
      <c r="R347" s="64">
        <f t="shared" si="88"/>
        <v>6.7504505240541635E-2</v>
      </c>
      <c r="S347" s="92">
        <v>1.6465E-2</v>
      </c>
      <c r="T347" s="93" t="s">
        <v>108</v>
      </c>
    </row>
    <row r="348" spans="1:20" s="2" customFormat="1" x14ac:dyDescent="0.25">
      <c r="A348" s="33">
        <f t="shared" si="60"/>
        <v>50586</v>
      </c>
      <c r="B348" s="2" t="s">
        <v>11</v>
      </c>
      <c r="C348" s="11">
        <f t="shared" si="79"/>
        <v>24.86963432509997</v>
      </c>
      <c r="E348" s="88">
        <f t="shared" si="80"/>
        <v>0.25652209999999998</v>
      </c>
      <c r="F348" s="57">
        <f t="shared" si="81"/>
        <v>4.5000007227406304E-2</v>
      </c>
      <c r="G348" s="6">
        <v>28</v>
      </c>
      <c r="H348" s="21">
        <v>4.4999999999999998E-2</v>
      </c>
      <c r="I348" s="13">
        <f t="shared" si="82"/>
        <v>22.801960782243661</v>
      </c>
      <c r="J348" s="14">
        <f t="shared" si="83"/>
        <v>0.91685951165074087</v>
      </c>
      <c r="K348" s="12">
        <f t="shared" si="84"/>
        <v>4.1258684650799557E-2</v>
      </c>
      <c r="L348" s="13">
        <f t="shared" ref="L348:L356" si="89">SUM(E345:E348)</f>
        <v>1.0168127</v>
      </c>
      <c r="M348" s="20">
        <f t="shared" ref="M348:M356" si="90">+(L348/L344)-1</f>
        <v>2.4574259848052948E-2</v>
      </c>
      <c r="N348" s="72">
        <f t="shared" si="85"/>
        <v>6.0875378858173956E-3</v>
      </c>
      <c r="O348" s="72">
        <f>AVERAGE(N$9:N348)</f>
        <v>1.0369144196650911E-2</v>
      </c>
      <c r="P348" s="71">
        <f t="shared" si="86"/>
        <v>0.12905677394929715</v>
      </c>
      <c r="Q348" s="83">
        <f t="shared" si="87"/>
        <v>1.6464999999999945E-2</v>
      </c>
      <c r="R348" s="64">
        <f t="shared" si="88"/>
        <v>6.7504505240541635E-2</v>
      </c>
      <c r="S348" s="92">
        <v>1.6465E-2</v>
      </c>
      <c r="T348" s="93" t="s">
        <v>108</v>
      </c>
    </row>
    <row r="349" spans="1:20" s="2" customFormat="1" x14ac:dyDescent="0.25">
      <c r="A349" s="33">
        <f t="shared" si="60"/>
        <v>50678</v>
      </c>
      <c r="B349" s="2" t="s">
        <v>11</v>
      </c>
      <c r="C349" s="11">
        <f t="shared" si="79"/>
        <v>25.021029154262738</v>
      </c>
      <c r="E349" s="88">
        <f t="shared" si="80"/>
        <v>0.25808370000000003</v>
      </c>
      <c r="F349" s="57">
        <f t="shared" si="81"/>
        <v>4.5000004110243935E-2</v>
      </c>
      <c r="G349" s="6">
        <v>28</v>
      </c>
      <c r="H349" s="21">
        <v>4.4999999999999998E-2</v>
      </c>
      <c r="I349" s="13">
        <f t="shared" si="82"/>
        <v>22.940771237951871</v>
      </c>
      <c r="J349" s="14">
        <f t="shared" si="83"/>
        <v>0.91685961822411843</v>
      </c>
      <c r="K349" s="12">
        <f t="shared" si="84"/>
        <v>4.1258686588602017E-2</v>
      </c>
      <c r="L349" s="13"/>
      <c r="M349" s="20"/>
      <c r="N349" s="72">
        <f t="shared" si="85"/>
        <v>6.0875374033937391E-3</v>
      </c>
      <c r="O349" s="72">
        <f>AVERAGE(N$9:N349)</f>
        <v>1.0356588164999131E-2</v>
      </c>
      <c r="P349" s="71">
        <f t="shared" si="86"/>
        <v>0.12905660294148524</v>
      </c>
      <c r="Q349" s="83">
        <f t="shared" si="87"/>
        <v>1.64649999999999E-2</v>
      </c>
      <c r="R349" s="64">
        <f t="shared" si="88"/>
        <v>6.7504505240541635E-2</v>
      </c>
      <c r="S349" s="92">
        <v>1.6465E-2</v>
      </c>
      <c r="T349" s="93" t="s">
        <v>108</v>
      </c>
    </row>
    <row r="350" spans="1:20" s="2" customFormat="1" x14ac:dyDescent="0.25">
      <c r="A350" s="33">
        <f t="shared" si="60"/>
        <v>50770</v>
      </c>
      <c r="B350" s="2" t="s">
        <v>11</v>
      </c>
      <c r="C350" s="11">
        <f t="shared" si="79"/>
        <v>25.173345599287671</v>
      </c>
      <c r="E350" s="88">
        <f t="shared" si="80"/>
        <v>0.25965480000000002</v>
      </c>
      <c r="F350" s="57">
        <f t="shared" si="81"/>
        <v>4.5000000643951994E-2</v>
      </c>
      <c r="G350" s="6">
        <v>28</v>
      </c>
      <c r="H350" s="21">
        <v>4.4999999999999998E-2</v>
      </c>
      <c r="I350" s="13">
        <f t="shared" si="82"/>
        <v>23.080426336384743</v>
      </c>
      <c r="J350" s="14">
        <f t="shared" si="83"/>
        <v>0.91685970962230179</v>
      </c>
      <c r="K350" s="12">
        <f t="shared" si="84"/>
        <v>4.1258687523417222E-2</v>
      </c>
      <c r="L350" s="13"/>
      <c r="M350" s="20"/>
      <c r="N350" s="72">
        <f t="shared" si="85"/>
        <v>6.0875371706676784E-3</v>
      </c>
      <c r="O350" s="72">
        <f>AVERAGE(N$9:N350)</f>
        <v>1.0344105559752549E-2</v>
      </c>
      <c r="P350" s="71">
        <f t="shared" si="86"/>
        <v>0.12905645573950553</v>
      </c>
      <c r="Q350" s="83">
        <f t="shared" si="87"/>
        <v>1.6464999999999893E-2</v>
      </c>
      <c r="R350" s="64">
        <f t="shared" si="88"/>
        <v>6.7504505240541635E-2</v>
      </c>
      <c r="S350" s="92">
        <v>1.6465E-2</v>
      </c>
      <c r="T350" s="93" t="s">
        <v>108</v>
      </c>
    </row>
    <row r="351" spans="1:20" s="2" customFormat="1" x14ac:dyDescent="0.25">
      <c r="A351" s="33">
        <f t="shared" si="60"/>
        <v>50860</v>
      </c>
      <c r="B351" s="2" t="s">
        <v>11</v>
      </c>
      <c r="C351" s="11">
        <f t="shared" si="79"/>
        <v>25.326589234579941</v>
      </c>
      <c r="E351" s="88">
        <f t="shared" si="80"/>
        <v>0.26123550000000001</v>
      </c>
      <c r="F351" s="57">
        <f t="shared" si="81"/>
        <v>4.5000004004889245E-2</v>
      </c>
      <c r="G351" s="6">
        <v>28</v>
      </c>
      <c r="H351" s="21">
        <v>4.4999999999999998E-2</v>
      </c>
      <c r="I351" s="13">
        <f t="shared" si="82"/>
        <v>23.220931266727604</v>
      </c>
      <c r="J351" s="14">
        <f t="shared" si="83"/>
        <v>0.91685978919824884</v>
      </c>
      <c r="K351" s="12">
        <f t="shared" si="84"/>
        <v>4.1258694185843103E-2</v>
      </c>
      <c r="L351" s="13"/>
      <c r="M351" s="20"/>
      <c r="N351" s="72">
        <f t="shared" si="85"/>
        <v>6.0875355120300068E-3</v>
      </c>
      <c r="O351" s="72">
        <f>AVERAGE(N$9:N351)</f>
        <v>1.0331695734540531E-2</v>
      </c>
      <c r="P351" s="71">
        <f t="shared" si="86"/>
        <v>0.12905633215120238</v>
      </c>
      <c r="Q351" s="83">
        <f t="shared" si="87"/>
        <v>1.6464999999999945E-2</v>
      </c>
      <c r="R351" s="64">
        <f t="shared" si="88"/>
        <v>6.7504505240541635E-2</v>
      </c>
      <c r="S351" s="92">
        <v>1.6465E-2</v>
      </c>
      <c r="T351" s="93" t="s">
        <v>108</v>
      </c>
    </row>
    <row r="352" spans="1:20" s="2" customFormat="1" x14ac:dyDescent="0.25">
      <c r="A352" s="33">
        <f t="shared" si="60"/>
        <v>50951</v>
      </c>
      <c r="B352" s="2" t="s">
        <v>11</v>
      </c>
      <c r="C352" s="11">
        <f t="shared" si="79"/>
        <v>25.480765726327299</v>
      </c>
      <c r="E352" s="88">
        <f t="shared" si="80"/>
        <v>0.2628258</v>
      </c>
      <c r="F352" s="57">
        <f t="shared" si="81"/>
        <v>4.5000004033448594E-2</v>
      </c>
      <c r="G352" s="6">
        <v>28</v>
      </c>
      <c r="H352" s="21">
        <v>4.4999999999999998E-2</v>
      </c>
      <c r="I352" s="13">
        <f t="shared" si="82"/>
        <v>23.362291239319983</v>
      </c>
      <c r="J352" s="14">
        <f t="shared" si="83"/>
        <v>0.91685985775464907</v>
      </c>
      <c r="K352" s="12">
        <f t="shared" si="84"/>
        <v>4.1258697297066313E-2</v>
      </c>
      <c r="L352" s="13">
        <f t="shared" si="89"/>
        <v>1.0417998000000002</v>
      </c>
      <c r="M352" s="20">
        <f t="shared" si="90"/>
        <v>2.4573945624400739E-2</v>
      </c>
      <c r="N352" s="72">
        <f t="shared" si="85"/>
        <v>6.0875347374786948E-3</v>
      </c>
      <c r="O352" s="72">
        <f>AVERAGE(N$9:N352)</f>
        <v>1.0319358057223491E-2</v>
      </c>
      <c r="P352" s="71">
        <f t="shared" si="86"/>
        <v>0.12905622698475416</v>
      </c>
      <c r="Q352" s="83">
        <f t="shared" si="87"/>
        <v>1.6464999999999938E-2</v>
      </c>
      <c r="R352" s="64">
        <f t="shared" si="88"/>
        <v>6.7504505240541635E-2</v>
      </c>
      <c r="S352" s="92">
        <v>1.6465E-2</v>
      </c>
      <c r="T352" s="93" t="s">
        <v>108</v>
      </c>
    </row>
    <row r="353" spans="1:20" s="2" customFormat="1" x14ac:dyDescent="0.25">
      <c r="A353" s="33">
        <f t="shared" si="60"/>
        <v>51043</v>
      </c>
      <c r="B353" s="2" t="s">
        <v>11</v>
      </c>
      <c r="C353" s="11">
        <f t="shared" si="79"/>
        <v>25.635880734011273</v>
      </c>
      <c r="E353" s="88">
        <f t="shared" si="80"/>
        <v>0.26442579999999999</v>
      </c>
      <c r="F353" s="57">
        <f t="shared" si="81"/>
        <v>4.5000007770749847E-2</v>
      </c>
      <c r="G353" s="6">
        <v>28</v>
      </c>
      <c r="H353" s="21">
        <v>4.4999999999999998E-2</v>
      </c>
      <c r="I353" s="13">
        <f t="shared" si="82"/>
        <v>23.504511496718241</v>
      </c>
      <c r="J353" s="14">
        <f t="shared" si="83"/>
        <v>0.916859917573835</v>
      </c>
      <c r="K353" s="12">
        <f t="shared" si="84"/>
        <v>4.125870341551164E-2</v>
      </c>
      <c r="L353" s="13"/>
      <c r="M353" s="20"/>
      <c r="N353" s="72">
        <f t="shared" si="85"/>
        <v>6.0875332142671379E-3</v>
      </c>
      <c r="O353" s="72">
        <f>AVERAGE(N$9:N353)</f>
        <v>1.0307091898258399E-2</v>
      </c>
      <c r="P353" s="71">
        <f t="shared" si="86"/>
        <v>0.12905613565911911</v>
      </c>
      <c r="Q353" s="83">
        <f t="shared" si="87"/>
        <v>1.646499999999983E-2</v>
      </c>
      <c r="R353" s="64">
        <f t="shared" si="88"/>
        <v>6.7504505240541413E-2</v>
      </c>
      <c r="S353" s="92">
        <v>1.6465E-2</v>
      </c>
      <c r="T353" s="93" t="s">
        <v>108</v>
      </c>
    </row>
    <row r="354" spans="1:20" s="2" customFormat="1" x14ac:dyDescent="0.25">
      <c r="A354" s="33">
        <f t="shared" si="60"/>
        <v>51135</v>
      </c>
      <c r="B354" s="2" t="s">
        <v>11</v>
      </c>
      <c r="C354" s="11">
        <f t="shared" si="79"/>
        <v>25.791940010296766</v>
      </c>
      <c r="E354" s="88">
        <f t="shared" si="80"/>
        <v>0.26603549999999998</v>
      </c>
      <c r="F354" s="57">
        <f t="shared" si="81"/>
        <v>4.50000051244639E-2</v>
      </c>
      <c r="G354" s="6">
        <v>28</v>
      </c>
      <c r="H354" s="21">
        <v>4.4999999999999998E-2</v>
      </c>
      <c r="I354" s="13">
        <f t="shared" si="82"/>
        <v>23.647597307083139</v>
      </c>
      <c r="J354" s="14">
        <f t="shared" si="83"/>
        <v>0.91685996856546836</v>
      </c>
      <c r="K354" s="12">
        <f t="shared" si="84"/>
        <v>4.1258703283861886E-2</v>
      </c>
      <c r="L354" s="13"/>
      <c r="M354" s="20"/>
      <c r="N354" s="72">
        <f t="shared" si="85"/>
        <v>6.0875332470418098E-3</v>
      </c>
      <c r="O354" s="72">
        <f>AVERAGE(N$9:N354)</f>
        <v>1.029489664204101E-2</v>
      </c>
      <c r="P354" s="71">
        <f t="shared" si="86"/>
        <v>0.12905605857298164</v>
      </c>
      <c r="Q354" s="83">
        <f t="shared" si="87"/>
        <v>1.64649999999999E-2</v>
      </c>
      <c r="R354" s="64">
        <f t="shared" si="88"/>
        <v>6.7504505240541413E-2</v>
      </c>
      <c r="S354" s="92">
        <v>1.6465E-2</v>
      </c>
      <c r="T354" s="93" t="s">
        <v>108</v>
      </c>
    </row>
    <row r="355" spans="1:20" s="2" customFormat="1" x14ac:dyDescent="0.25">
      <c r="A355" s="33">
        <f t="shared" si="60"/>
        <v>51226</v>
      </c>
      <c r="B355" s="2" t="s">
        <v>11</v>
      </c>
      <c r="C355" s="11">
        <f t="shared" si="79"/>
        <v>25.948949302566302</v>
      </c>
      <c r="E355" s="88">
        <f t="shared" si="80"/>
        <v>0.26765499999999998</v>
      </c>
      <c r="F355" s="57">
        <f t="shared" si="81"/>
        <v>4.5000003002419374E-2</v>
      </c>
      <c r="G355" s="6">
        <v>28</v>
      </c>
      <c r="H355" s="21">
        <v>4.4999999999999998E-2</v>
      </c>
      <c r="I355" s="13">
        <f t="shared" si="82"/>
        <v>23.791553968172831</v>
      </c>
      <c r="J355" s="14">
        <f t="shared" si="83"/>
        <v>0.91686001197049982</v>
      </c>
      <c r="K355" s="12">
        <f t="shared" si="84"/>
        <v>4.1258703291470751E-2</v>
      </c>
      <c r="L355" s="13"/>
      <c r="M355" s="20"/>
      <c r="N355" s="72">
        <f t="shared" si="85"/>
        <v>6.0875332451475472E-3</v>
      </c>
      <c r="O355" s="72">
        <f>AVERAGE(N$9:N355)</f>
        <v>1.0282771675479358E-2</v>
      </c>
      <c r="P355" s="71">
        <f t="shared" si="86"/>
        <v>0.12905599177181259</v>
      </c>
      <c r="Q355" s="83">
        <f t="shared" si="87"/>
        <v>1.6464999999999959E-2</v>
      </c>
      <c r="R355" s="64">
        <f t="shared" si="88"/>
        <v>6.7504505240541413E-2</v>
      </c>
      <c r="S355" s="92">
        <v>1.6465E-2</v>
      </c>
      <c r="T355" s="93" t="s">
        <v>108</v>
      </c>
    </row>
    <row r="356" spans="1:20" s="2" customFormat="1" x14ac:dyDescent="0.25">
      <c r="A356" s="33">
        <f t="shared" si="60"/>
        <v>51317</v>
      </c>
      <c r="B356" s="2" t="s">
        <v>11</v>
      </c>
      <c r="C356" s="11">
        <f t="shared" si="79"/>
        <v>26.106914352833055</v>
      </c>
      <c r="E356" s="88">
        <f t="shared" si="80"/>
        <v>0.26928439999999998</v>
      </c>
      <c r="F356" s="57">
        <f t="shared" si="81"/>
        <v>4.5000008096809076E-2</v>
      </c>
      <c r="G356" s="6">
        <v>28</v>
      </c>
      <c r="H356" s="21">
        <v>4.4999999999999998E-2</v>
      </c>
      <c r="I356" s="13">
        <f t="shared" si="82"/>
        <v>23.936386804258799</v>
      </c>
      <c r="J356" s="14">
        <f t="shared" si="83"/>
        <v>0.91686005020586758</v>
      </c>
      <c r="K356" s="12">
        <f t="shared" si="84"/>
        <v>4.1258709682904821E-2</v>
      </c>
      <c r="L356" s="13">
        <f t="shared" si="89"/>
        <v>1.0674006999999999</v>
      </c>
      <c r="M356" s="20">
        <f t="shared" si="90"/>
        <v>2.4573723281574589E-2</v>
      </c>
      <c r="N356" s="72">
        <f t="shared" si="85"/>
        <v>6.0875316539745761E-3</v>
      </c>
      <c r="O356" s="72">
        <f>AVERAGE(N$9:N356)</f>
        <v>1.027071638806124E-2</v>
      </c>
      <c r="P356" s="71">
        <f t="shared" si="86"/>
        <v>0.12905593189123099</v>
      </c>
      <c r="Q356" s="83">
        <f t="shared" si="87"/>
        <v>1.6464999999999969E-2</v>
      </c>
      <c r="R356" s="64">
        <f t="shared" si="88"/>
        <v>6.7504505240541413E-2</v>
      </c>
      <c r="S356" s="92">
        <v>1.6465E-2</v>
      </c>
      <c r="T356" s="93" t="s">
        <v>108</v>
      </c>
    </row>
    <row r="357" spans="1:20" s="2" customFormat="1" x14ac:dyDescent="0.25">
      <c r="A357" s="33"/>
      <c r="C357" s="11"/>
      <c r="E357" s="88"/>
      <c r="F357" s="57"/>
      <c r="G357" s="6"/>
      <c r="H357" s="21"/>
      <c r="I357" s="13"/>
      <c r="J357" s="14"/>
      <c r="K357" s="12"/>
      <c r="L357" s="13"/>
      <c r="M357" s="20"/>
      <c r="N357" s="72"/>
      <c r="O357" s="72"/>
      <c r="P357" s="71"/>
      <c r="Q357" s="83"/>
      <c r="R357" s="64"/>
      <c r="S357" s="92"/>
      <c r="T357" s="93"/>
    </row>
    <row r="358" spans="1:20" s="2" customFormat="1" x14ac:dyDescent="0.25">
      <c r="A358" s="33"/>
      <c r="C358" s="11"/>
      <c r="E358" s="88"/>
      <c r="F358" s="57"/>
      <c r="G358" s="6"/>
      <c r="H358" s="21"/>
      <c r="I358" s="13"/>
      <c r="J358" s="14"/>
      <c r="K358" s="12"/>
      <c r="L358" s="13"/>
      <c r="M358" s="20"/>
      <c r="N358" s="72"/>
      <c r="O358" s="72"/>
      <c r="P358" s="71"/>
      <c r="Q358" s="83"/>
      <c r="R358" s="64"/>
      <c r="S358" s="92"/>
      <c r="T358" s="93"/>
    </row>
    <row r="359" spans="1:20" s="2" customFormat="1" x14ac:dyDescent="0.25">
      <c r="A359" s="33"/>
      <c r="C359" s="11"/>
      <c r="E359" s="88"/>
      <c r="F359" s="57"/>
      <c r="G359" s="6"/>
      <c r="H359" s="21"/>
      <c r="I359" s="13"/>
      <c r="J359" s="14"/>
      <c r="K359" s="12"/>
      <c r="L359" s="13"/>
      <c r="M359" s="20"/>
      <c r="N359" s="72"/>
      <c r="O359" s="72"/>
      <c r="P359" s="71"/>
      <c r="Q359" s="83"/>
      <c r="R359" s="64"/>
      <c r="S359" s="92"/>
      <c r="T359" s="93"/>
    </row>
    <row r="360" spans="1:20" s="2" customFormat="1" x14ac:dyDescent="0.25">
      <c r="A360" s="33"/>
      <c r="C360" s="11"/>
      <c r="E360" s="88"/>
      <c r="F360" s="57"/>
      <c r="G360" s="6"/>
      <c r="H360" s="21"/>
      <c r="I360" s="13"/>
      <c r="J360" s="14"/>
      <c r="K360" s="12"/>
      <c r="L360" s="13"/>
      <c r="M360" s="20"/>
      <c r="N360" s="72"/>
      <c r="O360" s="72"/>
      <c r="P360" s="71"/>
      <c r="Q360" s="83"/>
      <c r="R360" s="64"/>
      <c r="S360" s="92"/>
      <c r="T360" s="93"/>
    </row>
    <row r="361" spans="1:20" s="2" customFormat="1" x14ac:dyDescent="0.25">
      <c r="A361" s="33"/>
      <c r="C361" s="11"/>
      <c r="E361" s="88"/>
      <c r="F361" s="57"/>
      <c r="G361" s="6"/>
      <c r="H361" s="21"/>
      <c r="I361" s="13"/>
      <c r="J361" s="14"/>
      <c r="K361" s="12"/>
      <c r="L361" s="13"/>
      <c r="M361" s="20"/>
      <c r="N361" s="72"/>
      <c r="O361" s="72"/>
      <c r="P361" s="71"/>
      <c r="Q361" s="83"/>
      <c r="R361" s="64"/>
      <c r="S361" s="92"/>
      <c r="T361" s="93"/>
    </row>
    <row r="362" spans="1:20" s="2" customFormat="1" x14ac:dyDescent="0.25">
      <c r="A362" s="33"/>
      <c r="C362" s="11"/>
      <c r="E362" s="88"/>
      <c r="F362" s="57"/>
      <c r="G362" s="6"/>
      <c r="H362" s="21"/>
      <c r="I362" s="13"/>
      <c r="J362" s="14"/>
      <c r="K362" s="12"/>
      <c r="L362" s="13"/>
      <c r="M362" s="20"/>
      <c r="N362" s="72"/>
      <c r="O362" s="72"/>
      <c r="P362" s="71"/>
      <c r="Q362" s="83"/>
      <c r="R362" s="64"/>
      <c r="S362" s="92"/>
      <c r="T362" s="93"/>
    </row>
    <row r="363" spans="1:20" s="2" customFormat="1" x14ac:dyDescent="0.25">
      <c r="A363" s="33"/>
      <c r="C363" s="11"/>
      <c r="E363" s="88"/>
      <c r="F363" s="57"/>
      <c r="G363" s="6"/>
      <c r="H363" s="21"/>
      <c r="I363" s="13"/>
      <c r="J363" s="14"/>
      <c r="K363" s="12"/>
      <c r="L363" s="13"/>
      <c r="M363" s="20"/>
      <c r="N363" s="72"/>
      <c r="O363" s="72"/>
      <c r="P363" s="71"/>
      <c r="Q363" s="83"/>
      <c r="R363" s="64"/>
      <c r="S363" s="92"/>
      <c r="T363" s="93"/>
    </row>
    <row r="364" spans="1:20" s="2" customFormat="1" x14ac:dyDescent="0.25">
      <c r="A364" s="33"/>
      <c r="C364" s="11"/>
      <c r="E364" s="88"/>
      <c r="F364" s="57"/>
      <c r="G364" s="6"/>
      <c r="H364" s="21"/>
      <c r="I364" s="13"/>
      <c r="J364" s="14"/>
      <c r="K364" s="12"/>
      <c r="L364" s="13"/>
      <c r="M364" s="20"/>
      <c r="N364" s="72"/>
      <c r="O364" s="72"/>
      <c r="P364" s="71"/>
      <c r="Q364" s="83"/>
      <c r="R364" s="64"/>
      <c r="S364" s="92"/>
      <c r="T364" s="93"/>
    </row>
    <row r="365" spans="1:20" s="2" customFormat="1" x14ac:dyDescent="0.25">
      <c r="A365" s="33"/>
      <c r="C365" s="11"/>
      <c r="E365" s="88"/>
      <c r="F365" s="57"/>
      <c r="G365" s="6"/>
      <c r="H365" s="21"/>
      <c r="I365" s="13"/>
      <c r="J365" s="14"/>
      <c r="K365" s="12"/>
      <c r="L365" s="13"/>
      <c r="M365" s="20"/>
      <c r="N365" s="72"/>
      <c r="O365" s="72"/>
      <c r="P365" s="71"/>
      <c r="Q365" s="83"/>
      <c r="R365" s="64"/>
      <c r="S365" s="92"/>
      <c r="T365" s="93"/>
    </row>
    <row r="366" spans="1:20" s="2" customFormat="1" x14ac:dyDescent="0.25">
      <c r="A366" s="33"/>
      <c r="C366" s="11"/>
      <c r="E366" s="88"/>
      <c r="F366" s="57"/>
      <c r="G366" s="6"/>
      <c r="H366" s="21"/>
      <c r="I366" s="13"/>
      <c r="J366" s="14"/>
      <c r="K366" s="12"/>
      <c r="L366" s="13"/>
      <c r="M366" s="20"/>
      <c r="N366" s="72"/>
      <c r="O366" s="72"/>
      <c r="P366" s="71"/>
      <c r="Q366" s="83"/>
      <c r="R366" s="64"/>
      <c r="S366" s="92"/>
      <c r="T366" s="93"/>
    </row>
    <row r="367" spans="1:20" s="2" customFormat="1" x14ac:dyDescent="0.25">
      <c r="C367" s="42"/>
      <c r="E367" s="45"/>
      <c r="F367" s="45"/>
      <c r="G367" s="5"/>
      <c r="L367" s="19"/>
      <c r="M367" s="19"/>
      <c r="N367" s="32"/>
      <c r="O367" s="32"/>
      <c r="P367" s="32"/>
      <c r="Q367" s="32"/>
      <c r="R367" s="32"/>
      <c r="S367" s="32"/>
    </row>
    <row r="368" spans="1:20" s="2" customFormat="1" ht="15.75" x14ac:dyDescent="0.25">
      <c r="A368" s="43" t="s">
        <v>7</v>
      </c>
      <c r="E368" s="45"/>
      <c r="F368" s="45"/>
      <c r="G368" s="5"/>
      <c r="L368" s="19"/>
      <c r="M368" s="19"/>
      <c r="N368" s="32"/>
      <c r="O368" s="32"/>
      <c r="P368" s="32"/>
      <c r="Q368" s="32"/>
      <c r="R368" s="32"/>
      <c r="S368" s="32"/>
    </row>
    <row r="369" spans="1:19" s="2" customFormat="1" ht="15.75" x14ac:dyDescent="0.25">
      <c r="A369" s="43" t="s">
        <v>8</v>
      </c>
      <c r="E369" s="45"/>
      <c r="F369" s="45"/>
      <c r="G369" s="5"/>
      <c r="N369" s="32"/>
      <c r="O369" s="32"/>
      <c r="P369" s="32"/>
      <c r="Q369" s="32"/>
      <c r="R369" s="32"/>
      <c r="S369" s="32"/>
    </row>
    <row r="370" spans="1:19" s="2" customFormat="1" x14ac:dyDescent="0.25">
      <c r="E370" s="45"/>
      <c r="F370" s="45"/>
      <c r="G370" s="5"/>
      <c r="N370" s="32"/>
      <c r="O370" s="32"/>
      <c r="P370" s="32"/>
      <c r="Q370" s="32"/>
      <c r="R370" s="32"/>
      <c r="S370" s="32"/>
    </row>
    <row r="371" spans="1:19" s="2" customFormat="1" ht="47.25" customHeight="1" x14ac:dyDescent="0.25">
      <c r="A371" s="105" t="s">
        <v>88</v>
      </c>
      <c r="B371" s="105"/>
      <c r="C371" s="105"/>
      <c r="D371" s="105"/>
      <c r="E371" s="105"/>
      <c r="F371" s="105"/>
      <c r="G371" s="105"/>
      <c r="H371" s="105"/>
      <c r="I371" s="105"/>
      <c r="J371" s="105"/>
      <c r="K371" s="105"/>
      <c r="L371" s="105"/>
      <c r="M371" s="105"/>
      <c r="N371" s="105"/>
      <c r="O371" s="105"/>
      <c r="P371" s="105"/>
      <c r="Q371" s="32"/>
      <c r="R371" s="32"/>
      <c r="S371" s="32"/>
    </row>
    <row r="372" spans="1:19" x14ac:dyDescent="0.25">
      <c r="A372" s="32" t="s">
        <v>53</v>
      </c>
    </row>
    <row r="373" spans="1:19" x14ac:dyDescent="0.25">
      <c r="A373" s="106" t="s">
        <v>90</v>
      </c>
      <c r="B373" s="106"/>
      <c r="C373" s="106"/>
      <c r="D373" s="106"/>
      <c r="E373" s="106"/>
      <c r="F373" s="106"/>
      <c r="G373" s="106"/>
      <c r="H373" s="106"/>
      <c r="I373" s="106"/>
      <c r="J373" s="106"/>
      <c r="K373" s="106"/>
      <c r="L373" s="106"/>
      <c r="M373" s="106"/>
      <c r="N373" s="106"/>
      <c r="O373" s="106"/>
      <c r="P373" s="106"/>
    </row>
    <row r="374" spans="1:19" x14ac:dyDescent="0.25">
      <c r="A374" s="94" t="s">
        <v>95</v>
      </c>
    </row>
    <row r="375" spans="1:19" ht="30" customHeight="1" x14ac:dyDescent="0.25">
      <c r="A375" s="107" t="s">
        <v>107</v>
      </c>
      <c r="B375" s="107"/>
      <c r="C375" s="107"/>
      <c r="D375" s="107"/>
      <c r="E375" s="107"/>
      <c r="F375" s="107"/>
      <c r="G375" s="107"/>
      <c r="H375" s="107"/>
      <c r="I375" s="107"/>
      <c r="J375" s="107"/>
      <c r="K375" s="107"/>
      <c r="L375" s="107"/>
      <c r="M375" s="107"/>
      <c r="N375" s="107"/>
      <c r="O375" s="107"/>
      <c r="P375" s="107"/>
    </row>
  </sheetData>
  <mergeCells count="4">
    <mergeCell ref="A1:P1"/>
    <mergeCell ref="A371:P371"/>
    <mergeCell ref="A373:P373"/>
    <mergeCell ref="A375:P375"/>
  </mergeCells>
  <phoneticPr fontId="0" type="noConversion"/>
  <printOptions horizontalCentered="1" gridLines="1"/>
  <pageMargins left="0" right="0" top="0.5" bottom="0.7" header="0.5" footer="0.45"/>
  <pageSetup scale="64" fitToHeight="0" orientation="landscape" r:id="rId1"/>
  <headerFooter alignWithMargins="0">
    <oddFooter>&amp;L&amp;D  &amp;T&amp;C&amp;P  of  &amp;N&amp;Rwlk  u:\excel\&amp;F</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workbookViewId="0">
      <selection activeCell="D26" sqref="D26"/>
    </sheetView>
  </sheetViews>
  <sheetFormatPr defaultColWidth="9.33203125" defaultRowHeight="15" x14ac:dyDescent="0.25"/>
  <cols>
    <col min="1" max="1" width="12.5" style="96" bestFit="1" customWidth="1"/>
    <col min="2" max="2" width="22.1640625" style="22" customWidth="1"/>
    <col min="3" max="3" width="19" style="22" bestFit="1" customWidth="1"/>
    <col min="4" max="4" width="14.5" style="2" bestFit="1" customWidth="1"/>
    <col min="5" max="16384" width="9.33203125" style="2"/>
  </cols>
  <sheetData>
    <row r="1" spans="1:3" x14ac:dyDescent="0.25">
      <c r="A1" s="96" t="s">
        <v>96</v>
      </c>
      <c r="B1" s="22" t="s">
        <v>97</v>
      </c>
      <c r="C1" s="22" t="s">
        <v>98</v>
      </c>
    </row>
    <row r="2" spans="1:3" x14ac:dyDescent="0.25">
      <c r="A2" s="96">
        <v>39994</v>
      </c>
      <c r="B2" s="22">
        <v>10.022609210000001</v>
      </c>
      <c r="C2" s="13">
        <v>0.12673000000000001</v>
      </c>
    </row>
    <row r="3" spans="1:3" x14ac:dyDescent="0.25">
      <c r="A3" s="96">
        <v>40086</v>
      </c>
      <c r="B3" s="22">
        <v>10.578121660000001</v>
      </c>
      <c r="C3" s="13">
        <v>0.12855839999999999</v>
      </c>
    </row>
    <row r="4" spans="1:3" x14ac:dyDescent="0.25">
      <c r="A4" s="96">
        <v>40178</v>
      </c>
      <c r="B4" s="22">
        <v>10.813925060000001</v>
      </c>
      <c r="C4" s="13">
        <v>0.1301205</v>
      </c>
    </row>
    <row r="5" spans="1:3" x14ac:dyDescent="0.25">
      <c r="A5" s="96">
        <v>40268</v>
      </c>
      <c r="B5" s="22">
        <v>10.896069949999999</v>
      </c>
      <c r="C5" s="13">
        <v>0.13175480000000001</v>
      </c>
    </row>
    <row r="6" spans="1:3" x14ac:dyDescent="0.25">
      <c r="A6" s="96">
        <v>40359</v>
      </c>
      <c r="B6" s="22">
        <v>10.506939320000001</v>
      </c>
      <c r="C6" s="13">
        <v>0.1334959</v>
      </c>
    </row>
    <row r="7" spans="1:3" x14ac:dyDescent="0.25">
      <c r="A7" s="96">
        <v>40451</v>
      </c>
      <c r="B7" s="22">
        <v>11.04933902</v>
      </c>
      <c r="C7" s="13">
        <v>0.1334959</v>
      </c>
    </row>
    <row r="8" spans="1:3" x14ac:dyDescent="0.25">
      <c r="A8" s="96">
        <v>40543</v>
      </c>
      <c r="B8" s="22">
        <v>11.44663613</v>
      </c>
      <c r="C8" s="13">
        <v>0.1334959</v>
      </c>
    </row>
    <row r="9" spans="1:3" x14ac:dyDescent="0.25">
      <c r="A9" s="96">
        <v>40633</v>
      </c>
      <c r="B9" s="22">
        <v>12.08869179</v>
      </c>
      <c r="C9" s="13">
        <v>0.1334959</v>
      </c>
    </row>
    <row r="10" spans="1:3" x14ac:dyDescent="0.25">
      <c r="A10" s="96">
        <v>40724</v>
      </c>
      <c r="B10" s="22">
        <v>12.28463749</v>
      </c>
      <c r="C10" s="13">
        <v>0.1334959</v>
      </c>
    </row>
    <row r="11" spans="1:3" x14ac:dyDescent="0.25">
      <c r="A11" s="96">
        <v>40816</v>
      </c>
      <c r="B11" s="22">
        <v>11.760171250000001</v>
      </c>
      <c r="C11" s="13">
        <v>0.1334959</v>
      </c>
    </row>
    <row r="12" spans="1:3" x14ac:dyDescent="0.25">
      <c r="A12" s="96">
        <v>40908</v>
      </c>
      <c r="B12" s="22">
        <v>11.52225157</v>
      </c>
      <c r="C12" s="13">
        <v>0.1334959</v>
      </c>
    </row>
    <row r="13" spans="1:3" x14ac:dyDescent="0.25">
      <c r="A13" s="96">
        <v>40999</v>
      </c>
      <c r="B13" s="22">
        <v>12.02173311</v>
      </c>
      <c r="C13" s="13">
        <v>0.1334959</v>
      </c>
    </row>
    <row r="14" spans="1:3" x14ac:dyDescent="0.25">
      <c r="A14" s="96">
        <v>41090</v>
      </c>
      <c r="B14" s="22">
        <v>11.932290480000001</v>
      </c>
      <c r="C14" s="13">
        <v>0.1334959</v>
      </c>
    </row>
    <row r="15" spans="1:3" x14ac:dyDescent="0.25">
      <c r="A15" s="96">
        <v>41182</v>
      </c>
      <c r="B15" s="22">
        <v>12.06939459</v>
      </c>
      <c r="C15" s="13">
        <v>0.1334959</v>
      </c>
    </row>
    <row r="16" spans="1:3" x14ac:dyDescent="0.25">
      <c r="A16" s="96">
        <v>41274</v>
      </c>
      <c r="B16" s="22">
        <v>12.196040869999999</v>
      </c>
      <c r="C16" s="13">
        <v>0.1334959</v>
      </c>
    </row>
    <row r="17" spans="1:4" x14ac:dyDescent="0.25">
      <c r="A17" s="96">
        <v>41364</v>
      </c>
      <c r="B17" s="22">
        <v>12.4419355</v>
      </c>
      <c r="C17" s="13">
        <v>0.1334959</v>
      </c>
    </row>
    <row r="18" spans="1:4" x14ac:dyDescent="0.25">
      <c r="A18" s="96">
        <v>41455</v>
      </c>
      <c r="B18" s="22">
        <v>12.45205498</v>
      </c>
      <c r="C18" s="13">
        <v>0.1334959</v>
      </c>
    </row>
    <row r="19" spans="1:4" x14ac:dyDescent="0.25">
      <c r="A19" s="96">
        <v>41547</v>
      </c>
      <c r="B19" s="22">
        <v>12.79040382</v>
      </c>
      <c r="C19" s="13">
        <v>0.1334959</v>
      </c>
    </row>
    <row r="20" spans="1:4" x14ac:dyDescent="0.25">
      <c r="A20" s="96">
        <v>41639</v>
      </c>
      <c r="B20" s="22">
        <v>13.17581807</v>
      </c>
      <c r="C20" s="13">
        <v>0.1339766</v>
      </c>
    </row>
    <row r="21" spans="1:4" x14ac:dyDescent="0.25">
      <c r="A21" s="96">
        <v>41729</v>
      </c>
      <c r="B21" s="22">
        <v>13.41269067</v>
      </c>
      <c r="C21" s="13">
        <v>0.13451340000000001</v>
      </c>
    </row>
    <row r="22" spans="1:4" x14ac:dyDescent="0.25">
      <c r="A22" s="96">
        <v>41820</v>
      </c>
      <c r="B22" s="22">
        <v>13.942050869999999</v>
      </c>
      <c r="C22" s="13">
        <v>0.13494929999999999</v>
      </c>
    </row>
    <row r="23" spans="1:4" x14ac:dyDescent="0.25">
      <c r="A23" s="96">
        <v>41912</v>
      </c>
      <c r="B23" s="22">
        <v>14.03479598</v>
      </c>
      <c r="C23" s="13">
        <v>0.1353211</v>
      </c>
    </row>
    <row r="24" spans="1:4" x14ac:dyDescent="0.25">
      <c r="A24" s="96">
        <v>42004</v>
      </c>
      <c r="B24" s="22">
        <v>13.862641760000001</v>
      </c>
      <c r="C24" s="13">
        <v>0.13553100000000001</v>
      </c>
    </row>
    <row r="25" spans="1:4" x14ac:dyDescent="0.25">
      <c r="A25" s="96">
        <v>42094</v>
      </c>
      <c r="B25" s="22">
        <v>13.95721852</v>
      </c>
      <c r="C25" s="13">
        <v>0.13563990000000001</v>
      </c>
    </row>
    <row r="26" spans="1:4" x14ac:dyDescent="0.25">
      <c r="A26" s="96">
        <v>42185</v>
      </c>
      <c r="B26" s="22">
        <v>13.97191419</v>
      </c>
      <c r="C26" s="13">
        <v>0.13581380000000001</v>
      </c>
    </row>
    <row r="27" spans="1:4" x14ac:dyDescent="0.25">
      <c r="A27" s="96">
        <v>42277</v>
      </c>
      <c r="B27" s="22">
        <v>13.574469540000001</v>
      </c>
      <c r="C27" s="13">
        <v>0.1359378</v>
      </c>
    </row>
    <row r="28" spans="1:4" x14ac:dyDescent="0.25">
      <c r="A28" s="96">
        <v>42369</v>
      </c>
      <c r="B28" s="22">
        <v>13.48028146</v>
      </c>
      <c r="C28" s="13">
        <v>0.13633529999999999</v>
      </c>
    </row>
    <row r="29" spans="1:4" x14ac:dyDescent="0.25">
      <c r="A29" s="96">
        <v>42460</v>
      </c>
      <c r="B29" s="22">
        <v>13.43243964</v>
      </c>
      <c r="C29" s="35">
        <v>0.13735030000000001</v>
      </c>
    </row>
    <row r="30" spans="1:4" x14ac:dyDescent="0.25">
      <c r="A30" s="96">
        <v>42551</v>
      </c>
      <c r="B30" s="45" t="s">
        <v>103</v>
      </c>
      <c r="C30" s="98">
        <v>0.13890440000000001</v>
      </c>
      <c r="D30" s="2" t="s">
        <v>99</v>
      </c>
    </row>
    <row r="32" spans="1:4" x14ac:dyDescent="0.25">
      <c r="A32" s="96" t="s">
        <v>99</v>
      </c>
      <c r="B32" s="22" t="s">
        <v>100</v>
      </c>
      <c r="D32" s="22">
        <f>AVERAGE(B2:B29)</f>
        <v>12.34705594642857</v>
      </c>
    </row>
    <row r="33" spans="2:4" s="2" customFormat="1" x14ac:dyDescent="0.25">
      <c r="B33" s="22" t="s">
        <v>106</v>
      </c>
      <c r="C33" s="22"/>
      <c r="D33" s="22"/>
    </row>
    <row r="34" spans="2:4" s="2" customFormat="1" x14ac:dyDescent="0.25">
      <c r="B34" s="22" t="s">
        <v>101</v>
      </c>
      <c r="C34" s="22"/>
      <c r="D34" s="97">
        <v>4.4999999999999998E-2</v>
      </c>
    </row>
    <row r="35" spans="2:4" s="2" customFormat="1" x14ac:dyDescent="0.25">
      <c r="B35" s="22" t="s">
        <v>102</v>
      </c>
      <c r="C35" s="22"/>
      <c r="D35" s="3">
        <v>4</v>
      </c>
    </row>
    <row r="37" spans="2:4" s="2" customFormat="1" x14ac:dyDescent="0.25">
      <c r="B37" s="99" t="s">
        <v>104</v>
      </c>
      <c r="C37" s="22" t="s">
        <v>105</v>
      </c>
      <c r="D37" s="98">
        <f>(+D32*D34)/D35</f>
        <v>0.13890437939732142</v>
      </c>
    </row>
    <row r="38" spans="2:4" s="2" customFormat="1" x14ac:dyDescent="0.25">
      <c r="B38" s="75">
        <v>4</v>
      </c>
      <c r="C38"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How to Read the File</vt:lpstr>
      <vt:lpstr>Share Value and Distribution</vt:lpstr>
      <vt:lpstr>Example</vt:lpstr>
      <vt:lpstr>DATA</vt:lpstr>
      <vt:lpstr>'How to Read the File'!Print_Area</vt:lpstr>
      <vt:lpstr>'Share Value and Distribution'!Print_Area</vt:lpstr>
      <vt:lpstr>'Share Value and Distribution'!Print_Titles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Financial Operations</dc:creator>
  <cp:lastModifiedBy>Ainsworth, Steven</cp:lastModifiedBy>
  <cp:lastPrinted>2009-10-13T12:40:04Z</cp:lastPrinted>
  <dcterms:created xsi:type="dcterms:W3CDTF">1999-08-11T17:03:12Z</dcterms:created>
  <dcterms:modified xsi:type="dcterms:W3CDTF">2018-07-17T19:36:52Z</dcterms:modified>
</cp:coreProperties>
</file>